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ichela Giovagnoli\Downloads\"/>
    </mc:Choice>
  </mc:AlternateContent>
  <xr:revisionPtr revIDLastSave="0" documentId="13_ncr:1_{DBB99720-D462-44DC-B4B6-A3F8FC575B3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mese_new" sheetId="4" r:id="rId1"/>
  </sheets>
  <definedNames>
    <definedName name="_xlnm._FilterDatabase" localSheetId="0" hidden="1">mese_new!$A$1:$Y$50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4" l="1"/>
  <c r="P7" i="4"/>
  <c r="P6" i="4"/>
  <c r="P5" i="4"/>
  <c r="P4" i="4"/>
  <c r="P3" i="4"/>
  <c r="P2" i="4"/>
  <c r="P15" i="4"/>
  <c r="P14" i="4"/>
  <c r="P13" i="4"/>
  <c r="P12" i="4"/>
  <c r="P11" i="4"/>
  <c r="P10" i="4"/>
  <c r="P9" i="4"/>
  <c r="P22" i="4"/>
  <c r="P21" i="4"/>
  <c r="P20" i="4"/>
  <c r="P19" i="4"/>
  <c r="P18" i="4"/>
  <c r="P17" i="4"/>
  <c r="P16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G47" i="4"/>
  <c r="I47" i="4" s="1"/>
  <c r="R47" i="4" s="1"/>
  <c r="G46" i="4"/>
  <c r="I46" i="4" s="1"/>
  <c r="Q46" i="4" s="1"/>
  <c r="G45" i="4"/>
  <c r="I45" i="4" s="1"/>
  <c r="R45" i="4" s="1"/>
  <c r="G44" i="4"/>
  <c r="I44" i="4" s="1"/>
  <c r="R44" i="4" s="1"/>
  <c r="G43" i="4"/>
  <c r="I43" i="4" s="1"/>
  <c r="Q43" i="4" s="1"/>
  <c r="G42" i="4"/>
  <c r="I42" i="4" s="1"/>
  <c r="R42" i="4" s="1"/>
  <c r="G41" i="4"/>
  <c r="I41" i="4" s="1"/>
  <c r="R41" i="4" s="1"/>
  <c r="G40" i="4"/>
  <c r="I40" i="4" s="1"/>
  <c r="Q40" i="4" s="1"/>
  <c r="G39" i="4"/>
  <c r="I39" i="4" s="1"/>
  <c r="R39" i="4" s="1"/>
  <c r="G38" i="4"/>
  <c r="I38" i="4" s="1"/>
  <c r="R38" i="4" s="1"/>
  <c r="G37" i="4"/>
  <c r="I37" i="4" s="1"/>
  <c r="Q37" i="4" s="1"/>
  <c r="G36" i="4"/>
  <c r="I36" i="4" s="1"/>
  <c r="R36" i="4" s="1"/>
  <c r="G35" i="4"/>
  <c r="I35" i="4" s="1"/>
  <c r="Q35" i="4" s="1"/>
  <c r="G34" i="4"/>
  <c r="I34" i="4" s="1"/>
  <c r="R34" i="4" s="1"/>
  <c r="G33" i="4"/>
  <c r="I33" i="4" s="1"/>
  <c r="Q33" i="4" s="1"/>
  <c r="G32" i="4"/>
  <c r="I32" i="4" s="1"/>
  <c r="Q32" i="4" s="1"/>
  <c r="G31" i="4"/>
  <c r="I31" i="4" s="1"/>
  <c r="Q31" i="4" s="1"/>
  <c r="G30" i="4"/>
  <c r="I30" i="4" s="1"/>
  <c r="R30" i="4" s="1"/>
  <c r="G29" i="4"/>
  <c r="I29" i="4" s="1"/>
  <c r="Q29" i="4" s="1"/>
  <c r="G28" i="4"/>
  <c r="I28" i="4" s="1"/>
  <c r="R28" i="4" s="1"/>
  <c r="G27" i="4"/>
  <c r="I27" i="4" s="1"/>
  <c r="Q27" i="4" s="1"/>
  <c r="G26" i="4"/>
  <c r="I26" i="4" s="1"/>
  <c r="Q26" i="4" s="1"/>
  <c r="G25" i="4"/>
  <c r="I25" i="4" s="1"/>
  <c r="R25" i="4" s="1"/>
  <c r="G24" i="4"/>
  <c r="I24" i="4" s="1"/>
  <c r="Q24" i="4" s="1"/>
  <c r="G23" i="4"/>
  <c r="I23" i="4" s="1"/>
  <c r="Q23" i="4" s="1"/>
  <c r="G22" i="4"/>
  <c r="I22" i="4" s="1"/>
  <c r="Q22" i="4" s="1"/>
  <c r="G21" i="4"/>
  <c r="I21" i="4" s="1"/>
  <c r="R21" i="4" s="1"/>
  <c r="G20" i="4"/>
  <c r="I20" i="4" s="1"/>
  <c r="R20" i="4" s="1"/>
  <c r="G19" i="4"/>
  <c r="I19" i="4" s="1"/>
  <c r="Q19" i="4" s="1"/>
  <c r="G18" i="4"/>
  <c r="I18" i="4" s="1"/>
  <c r="Q18" i="4" s="1"/>
  <c r="G17" i="4"/>
  <c r="I17" i="4" s="1"/>
  <c r="Q17" i="4" s="1"/>
  <c r="G16" i="4"/>
  <c r="I16" i="4" s="1"/>
  <c r="Q16" i="4" s="1"/>
  <c r="G15" i="4"/>
  <c r="I15" i="4" s="1"/>
  <c r="Q15" i="4" s="1"/>
  <c r="G14" i="4"/>
  <c r="I14" i="4" s="1"/>
  <c r="Q14" i="4" s="1"/>
  <c r="G13" i="4"/>
  <c r="I13" i="4" s="1"/>
  <c r="R13" i="4" s="1"/>
  <c r="G12" i="4"/>
  <c r="I12" i="4" s="1"/>
  <c r="Q12" i="4" s="1"/>
  <c r="G11" i="4"/>
  <c r="I11" i="4" s="1"/>
  <c r="Q11" i="4" s="1"/>
  <c r="G10" i="4"/>
  <c r="I10" i="4" s="1"/>
  <c r="Q10" i="4" s="1"/>
  <c r="G9" i="4"/>
  <c r="I9" i="4" s="1"/>
  <c r="Q9" i="4" s="1"/>
  <c r="G8" i="4"/>
  <c r="I8" i="4" s="1"/>
  <c r="R8" i="4" s="1"/>
  <c r="G7" i="4"/>
  <c r="I7" i="4" s="1"/>
  <c r="R7" i="4" s="1"/>
  <c r="G6" i="4"/>
  <c r="I6" i="4" s="1"/>
  <c r="R6" i="4" s="1"/>
  <c r="G5" i="4"/>
  <c r="I5" i="4" s="1"/>
  <c r="R5" i="4" s="1"/>
  <c r="G4" i="4"/>
  <c r="I4" i="4" s="1"/>
  <c r="Q4" i="4" s="1"/>
  <c r="G3" i="4"/>
  <c r="I3" i="4" s="1"/>
  <c r="Q3" i="4" s="1"/>
  <c r="G2" i="4"/>
  <c r="I2" i="4" s="1"/>
  <c r="Q2" i="4" s="1"/>
  <c r="Q34" i="4" l="1"/>
  <c r="Q42" i="4"/>
  <c r="Q8" i="4"/>
  <c r="Q41" i="4"/>
  <c r="Q25" i="4"/>
  <c r="Q39" i="4"/>
  <c r="Q7" i="4"/>
  <c r="Q38" i="4"/>
  <c r="Q30" i="4"/>
  <c r="Q6" i="4"/>
  <c r="Q47" i="4"/>
  <c r="Q45" i="4"/>
  <c r="Q21" i="4"/>
  <c r="Q13" i="4"/>
  <c r="Q5" i="4"/>
  <c r="Q44" i="4"/>
  <c r="Q36" i="4"/>
  <c r="Q28" i="4"/>
  <c r="Q20" i="4"/>
  <c r="R14" i="4"/>
  <c r="T14" i="4" s="1"/>
  <c r="R11" i="4"/>
  <c r="T11" i="4" s="1"/>
  <c r="R19" i="4"/>
  <c r="W19" i="4" s="1"/>
  <c r="R16" i="4"/>
  <c r="U16" i="4" s="1"/>
  <c r="R2" i="4"/>
  <c r="S2" i="4" s="1"/>
  <c r="R15" i="4"/>
  <c r="T15" i="4" s="1"/>
  <c r="R12" i="4"/>
  <c r="T12" i="4" s="1"/>
  <c r="R22" i="4"/>
  <c r="S22" i="4" s="1"/>
  <c r="R18" i="4"/>
  <c r="V18" i="4" s="1"/>
  <c r="R17" i="4"/>
  <c r="S17" i="4" s="1"/>
  <c r="R10" i="4"/>
  <c r="V10" i="4" s="1"/>
  <c r="R9" i="4"/>
  <c r="U9" i="4" s="1"/>
  <c r="R4" i="4"/>
  <c r="T4" i="4" s="1"/>
  <c r="R3" i="4"/>
  <c r="U3" i="4" s="1"/>
  <c r="R46" i="4"/>
  <c r="S46" i="4" s="1"/>
  <c r="R43" i="4"/>
  <c r="W43" i="4" s="1"/>
  <c r="R40" i="4"/>
  <c r="S40" i="4" s="1"/>
  <c r="R35" i="4"/>
  <c r="T35" i="4" s="1"/>
  <c r="R37" i="4"/>
  <c r="W37" i="4" s="1"/>
  <c r="R33" i="4"/>
  <c r="U33" i="4" s="1"/>
  <c r="R32" i="4"/>
  <c r="T32" i="4" s="1"/>
  <c r="R31" i="4"/>
  <c r="S31" i="4" s="1"/>
  <c r="R29" i="4"/>
  <c r="U29" i="4" s="1"/>
  <c r="R27" i="4"/>
  <c r="W27" i="4" s="1"/>
  <c r="R26" i="4"/>
  <c r="V26" i="4" s="1"/>
  <c r="R24" i="4"/>
  <c r="T24" i="4" s="1"/>
  <c r="R23" i="4"/>
  <c r="V23" i="4" s="1"/>
  <c r="U13" i="4"/>
  <c r="T13" i="4"/>
  <c r="S13" i="4"/>
  <c r="V13" i="4"/>
  <c r="W13" i="4"/>
  <c r="W7" i="4"/>
  <c r="V7" i="4"/>
  <c r="U7" i="4"/>
  <c r="T7" i="4"/>
  <c r="S7" i="4"/>
  <c r="U25" i="4"/>
  <c r="T25" i="4"/>
  <c r="S25" i="4"/>
  <c r="W25" i="4"/>
  <c r="V25" i="4"/>
  <c r="U41" i="4"/>
  <c r="T41" i="4"/>
  <c r="S41" i="4"/>
  <c r="V41" i="4"/>
  <c r="W41" i="4"/>
  <c r="S34" i="4"/>
  <c r="W34" i="4"/>
  <c r="V34" i="4"/>
  <c r="T34" i="4"/>
  <c r="U34" i="4"/>
  <c r="S42" i="4"/>
  <c r="W42" i="4"/>
  <c r="V42" i="4"/>
  <c r="T42" i="4"/>
  <c r="U42" i="4"/>
  <c r="U21" i="4"/>
  <c r="T21" i="4"/>
  <c r="S21" i="4"/>
  <c r="W21" i="4"/>
  <c r="V21" i="4"/>
  <c r="S6" i="4"/>
  <c r="W6" i="4"/>
  <c r="V6" i="4"/>
  <c r="T6" i="4"/>
  <c r="U6" i="4"/>
  <c r="U45" i="4"/>
  <c r="T45" i="4"/>
  <c r="S45" i="4"/>
  <c r="W45" i="4"/>
  <c r="V45" i="4"/>
  <c r="S30" i="4"/>
  <c r="T30" i="4"/>
  <c r="W30" i="4"/>
  <c r="V30" i="4"/>
  <c r="U30" i="4"/>
  <c r="U5" i="4"/>
  <c r="T5" i="4"/>
  <c r="S5" i="4"/>
  <c r="V5" i="4"/>
  <c r="W5" i="4"/>
  <c r="W20" i="4"/>
  <c r="V20" i="4"/>
  <c r="U20" i="4"/>
  <c r="T20" i="4"/>
  <c r="S20" i="4"/>
  <c r="W28" i="4"/>
  <c r="V28" i="4"/>
  <c r="U28" i="4"/>
  <c r="T28" i="4"/>
  <c r="S28" i="4"/>
  <c r="W36" i="4"/>
  <c r="V36" i="4"/>
  <c r="U36" i="4"/>
  <c r="T36" i="4"/>
  <c r="S36" i="4"/>
  <c r="W44" i="4"/>
  <c r="V44" i="4"/>
  <c r="U44" i="4"/>
  <c r="T44" i="4"/>
  <c r="S44" i="4"/>
  <c r="U14" i="4"/>
  <c r="S38" i="4"/>
  <c r="W38" i="4"/>
  <c r="V38" i="4"/>
  <c r="U38" i="4"/>
  <c r="T38" i="4"/>
  <c r="W8" i="4"/>
  <c r="V8" i="4"/>
  <c r="U8" i="4"/>
  <c r="T8" i="4"/>
  <c r="S8" i="4"/>
  <c r="W39" i="4"/>
  <c r="V39" i="4"/>
  <c r="U39" i="4"/>
  <c r="T39" i="4"/>
  <c r="S39" i="4"/>
  <c r="W47" i="4"/>
  <c r="V47" i="4"/>
  <c r="U47" i="4"/>
  <c r="T47" i="4"/>
  <c r="S47" i="4"/>
  <c r="U15" i="4" l="1"/>
  <c r="W2" i="4"/>
  <c r="U12" i="4"/>
  <c r="V12" i="4"/>
  <c r="V14" i="4"/>
  <c r="U11" i="4"/>
  <c r="V11" i="4"/>
  <c r="W14" i="4"/>
  <c r="S14" i="4"/>
  <c r="S11" i="4"/>
  <c r="W11" i="4"/>
  <c r="W12" i="4"/>
  <c r="S12" i="4"/>
  <c r="S19" i="4"/>
  <c r="T19" i="4"/>
  <c r="U19" i="4"/>
  <c r="V19" i="4"/>
  <c r="V16" i="4"/>
  <c r="W16" i="4"/>
  <c r="T2" i="4"/>
  <c r="V27" i="4"/>
  <c r="V22" i="4"/>
  <c r="V2" i="4"/>
  <c r="U18" i="4"/>
  <c r="W17" i="4"/>
  <c r="W18" i="4"/>
  <c r="U17" i="4"/>
  <c r="S18" i="4"/>
  <c r="T16" i="4"/>
  <c r="S16" i="4"/>
  <c r="U22" i="4"/>
  <c r="U2" i="4"/>
  <c r="V37" i="4"/>
  <c r="T17" i="4"/>
  <c r="W10" i="4"/>
  <c r="T10" i="4"/>
  <c r="V17" i="4"/>
  <c r="W15" i="4"/>
  <c r="V15" i="4"/>
  <c r="S15" i="4"/>
  <c r="T18" i="4"/>
  <c r="S10" i="4"/>
  <c r="S27" i="4"/>
  <c r="S37" i="4"/>
  <c r="U10" i="4"/>
  <c r="V4" i="4"/>
  <c r="V3" i="4"/>
  <c r="S4" i="4"/>
  <c r="U4" i="4"/>
  <c r="T3" i="4"/>
  <c r="W4" i="4"/>
  <c r="W3" i="4"/>
  <c r="S3" i="4"/>
  <c r="W22" i="4"/>
  <c r="T22" i="4"/>
  <c r="U27" i="4"/>
  <c r="S43" i="4"/>
  <c r="T43" i="4"/>
  <c r="U43" i="4"/>
  <c r="W9" i="4"/>
  <c r="V9" i="4"/>
  <c r="S9" i="4"/>
  <c r="T9" i="4"/>
  <c r="T37" i="4"/>
  <c r="U37" i="4"/>
  <c r="T46" i="4"/>
  <c r="U46" i="4"/>
  <c r="V46" i="4"/>
  <c r="V33" i="4"/>
  <c r="U31" i="4"/>
  <c r="W33" i="4"/>
  <c r="S33" i="4"/>
  <c r="T33" i="4"/>
  <c r="W46" i="4"/>
  <c r="V43" i="4"/>
  <c r="U35" i="4"/>
  <c r="T27" i="4"/>
  <c r="T40" i="4"/>
  <c r="V40" i="4"/>
  <c r="U40" i="4"/>
  <c r="W40" i="4"/>
  <c r="T29" i="4"/>
  <c r="V29" i="4"/>
  <c r="T31" i="4"/>
  <c r="S29" i="4"/>
  <c r="V35" i="4"/>
  <c r="W35" i="4"/>
  <c r="S35" i="4"/>
  <c r="W26" i="4"/>
  <c r="S26" i="4"/>
  <c r="U32" i="4"/>
  <c r="V32" i="4"/>
  <c r="W32" i="4"/>
  <c r="S32" i="4"/>
  <c r="V31" i="4"/>
  <c r="W31" i="4"/>
  <c r="W29" i="4"/>
  <c r="X34" i="4"/>
  <c r="X30" i="4"/>
  <c r="Y34" i="4"/>
  <c r="U26" i="4"/>
  <c r="T26" i="4"/>
  <c r="U24" i="4"/>
  <c r="V24" i="4"/>
  <c r="Y47" i="4"/>
  <c r="Y44" i="4"/>
  <c r="X36" i="4"/>
  <c r="X21" i="4"/>
  <c r="X45" i="4"/>
  <c r="Y21" i="4"/>
  <c r="X8" i="4"/>
  <c r="W24" i="4"/>
  <c r="S24" i="4"/>
  <c r="W23" i="4"/>
  <c r="S23" i="4"/>
  <c r="T23" i="4"/>
  <c r="U23" i="4"/>
  <c r="X42" i="4"/>
  <c r="X5" i="4"/>
  <c r="Y42" i="4"/>
  <c r="Y38" i="4"/>
  <c r="Y5" i="4"/>
  <c r="Y7" i="4"/>
  <c r="Y36" i="4"/>
  <c r="X44" i="4"/>
  <c r="X20" i="4"/>
  <c r="Y13" i="4"/>
  <c r="Y45" i="4"/>
  <c r="Y41" i="4"/>
  <c r="Y39" i="4"/>
  <c r="Y20" i="4"/>
  <c r="Y30" i="4"/>
  <c r="Y6" i="4"/>
  <c r="Y25" i="4"/>
  <c r="X7" i="4"/>
  <c r="X28" i="4"/>
  <c r="X6" i="4"/>
  <c r="Y8" i="4"/>
  <c r="X25" i="4"/>
  <c r="X39" i="4"/>
  <c r="Y28" i="4"/>
  <c r="X13" i="4"/>
  <c r="X47" i="4"/>
  <c r="X38" i="4"/>
  <c r="X41" i="4"/>
  <c r="X14" i="4" l="1"/>
  <c r="X19" i="4"/>
  <c r="Y2" i="4"/>
  <c r="Y11" i="4"/>
  <c r="Y14" i="4"/>
  <c r="X12" i="4"/>
  <c r="X11" i="4"/>
  <c r="Y12" i="4"/>
  <c r="Y19" i="4"/>
  <c r="X18" i="4"/>
  <c r="X2" i="4"/>
  <c r="X16" i="4"/>
  <c r="X17" i="4"/>
  <c r="Y15" i="4"/>
  <c r="Y17" i="4"/>
  <c r="Y16" i="4"/>
  <c r="X37" i="4"/>
  <c r="Y18" i="4"/>
  <c r="X15" i="4"/>
  <c r="X10" i="4"/>
  <c r="X22" i="4"/>
  <c r="Y10" i="4"/>
  <c r="Y22" i="4"/>
  <c r="Y27" i="4"/>
  <c r="Y3" i="4"/>
  <c r="Y4" i="4"/>
  <c r="X4" i="4"/>
  <c r="X3" i="4"/>
  <c r="Y33" i="4"/>
  <c r="X43" i="4"/>
  <c r="Y37" i="4"/>
  <c r="X33" i="4"/>
  <c r="Y9" i="4"/>
  <c r="Y43" i="4"/>
  <c r="X9" i="4"/>
  <c r="X26" i="4"/>
  <c r="Y40" i="4"/>
  <c r="Y46" i="4"/>
  <c r="X31" i="4"/>
  <c r="X46" i="4"/>
  <c r="X35" i="4"/>
  <c r="X40" i="4"/>
  <c r="X27" i="4"/>
  <c r="Y31" i="4"/>
  <c r="Y35" i="4"/>
  <c r="Y26" i="4"/>
  <c r="X29" i="4"/>
  <c r="Y32" i="4"/>
  <c r="X32" i="4"/>
  <c r="Y29" i="4"/>
  <c r="X24" i="4"/>
  <c r="Y24" i="4"/>
  <c r="X23" i="4"/>
  <c r="Y23" i="4"/>
</calcChain>
</file>

<file path=xl/sharedStrings.xml><?xml version="1.0" encoding="utf-8"?>
<sst xmlns="http://schemas.openxmlformats.org/spreadsheetml/2006/main" count="91" uniqueCount="37">
  <si>
    <t>Profilo</t>
  </si>
  <si>
    <t>LIVELLO</t>
  </si>
  <si>
    <t>FASCIA (I-III) GRADONE (IV-VIII)</t>
  </si>
  <si>
    <t>STIPENDIO BASE  Importo mese (13 m.ta')</t>
  </si>
  <si>
    <t>IIS Importo mese (13 m.ta')</t>
  </si>
  <si>
    <t>IVC Importo mese (13 m.ta')</t>
  </si>
  <si>
    <t>PROGR. ECONOMICA Importo mese (13 m.ta')</t>
  </si>
  <si>
    <t>TOTALE RETR. FONDAM.LE Importo mese  (13 m.ta')</t>
  </si>
  <si>
    <t>Una tantum Importo mese (13 m.ta')</t>
  </si>
  <si>
    <t>INDENNITA' ENTE MENSILE Importo mese (12 m.ta')</t>
  </si>
  <si>
    <t>INDENNITA' ENTE ANNUA Importo anno</t>
  </si>
  <si>
    <t>I.V.P.  CCNL Importo mese (13 m.ta')</t>
  </si>
  <si>
    <t>I.V.P.  FONDO INFN Importo medio mese (13 m.ta')</t>
  </si>
  <si>
    <t>I.O.S.  BASE INFN Importo mese (13 m.ta')</t>
  </si>
  <si>
    <t>I.O.S. INCREMENTO CCNI 2017 (13 mensilità)</t>
  </si>
  <si>
    <t>TREDICESIMA MENSILITA' Importo anno</t>
  </si>
  <si>
    <t>Totale Retribuzione Lorda mensile</t>
  </si>
  <si>
    <t>Onere Contributivo (23,80%)</t>
  </si>
  <si>
    <t>Onere ENPDEP (0,093%)</t>
  </si>
  <si>
    <t>INAIL (0,5%)</t>
  </si>
  <si>
    <t>Onere Disoccupazione (Solo TD  1,61%)</t>
  </si>
  <si>
    <t>IRAP (8,5%)</t>
  </si>
  <si>
    <t>Costo Complessivo TI mensile</t>
  </si>
  <si>
    <t>Costo Complessivo TD mensile</t>
  </si>
  <si>
    <t>DIRIGENTE DI RICERCA - DIRIGENTE TECNOLOGO</t>
  </si>
  <si>
    <t>PRIMO RICERCATORE - PRIMO TECNOLOGO</t>
  </si>
  <si>
    <t>RICERCATORE - TECNOLOGO</t>
  </si>
  <si>
    <t>COLLABORATORE TECNICO E.R. - FUNZIONARIO DI AMM.NE</t>
  </si>
  <si>
    <t>S1</t>
  </si>
  <si>
    <t>S2</t>
  </si>
  <si>
    <t>S3</t>
  </si>
  <si>
    <t>S4</t>
  </si>
  <si>
    <t>COLLABORATORE TECNICO E.R. - FUNZIONARIO DI AMM.NE - COLLABORATORE DI AMM.NE</t>
  </si>
  <si>
    <t>COLLABORATORE TECNICO E.R. - OPERATORE TECNICO - COLLABORATORE AMM.NE</t>
  </si>
  <si>
    <t>OPERATORE TECNICO - OPERATORE AMM.NE - COLLABORATORE AMM.NE</t>
  </si>
  <si>
    <t>AUSILIARIO TECNICO - OPERATORE TECNICO - OPERATORE AMM.NE</t>
  </si>
  <si>
    <t>INCREMENTO IVC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</si>
</sst>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#,###,##0.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4" fontId="1" fillId="4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3" borderId="0" xfId="0" applyFill="1"/>
    <xf numFmtId="4" fontId="3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4197-E398-4CA8-A928-C3163AF9F521}">
  <dimension ref="A1:Y50"/>
  <sheetViews>
    <sheetView tabSelected="1" workbookViewId="0">
      <pane ySplit="1" topLeftCell="A2" activePane="bottomLeft" state="frozen"/>
      <selection pane="bottomLeft" activeCell="I1" sqref="I1"/>
    </sheetView>
  </sheetViews>
  <sheetFormatPr defaultRowHeight="14.4" x14ac:dyDescent="0.3"/>
  <cols>
    <col min="1" max="1" width="64.88671875" customWidth="1"/>
    <col min="2" max="2" width="11.44140625" customWidth="1"/>
    <col min="3" max="3" width="14.5546875" customWidth="1"/>
    <col min="4" max="4" width="14.6640625" customWidth="1"/>
    <col min="7" max="7" width="11.5546875" customWidth="1"/>
    <col min="8" max="8" width="12.6640625" customWidth="1"/>
    <col min="9" max="9" width="17" customWidth="1"/>
    <col min="10" max="10" width="13.88671875" customWidth="1"/>
    <col min="11" max="11" width="13.5546875" customWidth="1"/>
    <col min="12" max="15" width="14.33203125" customWidth="1"/>
    <col min="16" max="16" width="18.5546875" customWidth="1"/>
    <col min="17" max="18" width="22.44140625" style="6" customWidth="1"/>
    <col min="19" max="19" width="14.109375" customWidth="1"/>
    <col min="21" max="21" width="10.33203125" customWidth="1"/>
    <col min="22" max="22" width="12.33203125" customWidth="1"/>
    <col min="23" max="23" width="10.6640625" customWidth="1"/>
    <col min="24" max="24" width="13.88671875" customWidth="1"/>
    <col min="25" max="25" width="12.6640625" customWidth="1"/>
  </cols>
  <sheetData>
    <row r="1" spans="1:25" ht="82.9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36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2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  <c r="X1" s="15" t="s">
        <v>22</v>
      </c>
      <c r="Y1" s="15" t="s">
        <v>23</v>
      </c>
    </row>
    <row r="2" spans="1:25" x14ac:dyDescent="0.3">
      <c r="A2" s="1" t="s">
        <v>24</v>
      </c>
      <c r="B2" s="2">
        <v>1</v>
      </c>
      <c r="C2" s="2">
        <v>1</v>
      </c>
      <c r="D2" s="3">
        <v>3687.54</v>
      </c>
      <c r="E2" s="3">
        <v>606.11</v>
      </c>
      <c r="F2" s="3">
        <v>21.47</v>
      </c>
      <c r="G2" s="3">
        <f>F2*6.7</f>
        <v>143.84899999999999</v>
      </c>
      <c r="H2" s="3">
        <v>0</v>
      </c>
      <c r="I2" s="3">
        <f>D2+E2+F2+G2+H2</f>
        <v>4458.9690000000001</v>
      </c>
      <c r="J2" s="3">
        <v>64.400000000000006</v>
      </c>
      <c r="K2" s="3">
        <v>0</v>
      </c>
      <c r="L2" s="3">
        <v>0</v>
      </c>
      <c r="M2" s="3">
        <v>164.80615384615385</v>
      </c>
      <c r="N2" s="3">
        <v>61.541538461538458</v>
      </c>
      <c r="O2" s="3">
        <v>20.076923076923077</v>
      </c>
      <c r="P2" s="3">
        <f>52.61+23.15</f>
        <v>75.759999999999991</v>
      </c>
      <c r="Q2" s="7">
        <f>I2+J2+M2+N2+O2+P2</f>
        <v>4845.5536153846151</v>
      </c>
      <c r="R2" s="7">
        <f>I2+J2+K2+M2+N2+O2+P2</f>
        <v>4845.5536153846151</v>
      </c>
      <c r="S2" s="7">
        <f>R2*23.8/100</f>
        <v>1153.2417604615384</v>
      </c>
      <c r="T2" s="7">
        <f>R2*0.093/100</f>
        <v>4.5063648623076924</v>
      </c>
      <c r="U2" s="7">
        <f>R2*0.5/100</f>
        <v>24.227768076923077</v>
      </c>
      <c r="V2" s="7">
        <f>R2*1.61/100</f>
        <v>78.013413207692309</v>
      </c>
      <c r="W2" s="7">
        <f>R2*8.5/100</f>
        <v>411.87205730769233</v>
      </c>
      <c r="X2" s="7">
        <f>R2+S2+T2+U2+W2</f>
        <v>6439.4015660930772</v>
      </c>
      <c r="Y2" s="7">
        <f>R2+S2+T2+U2+V2+W2</f>
        <v>6517.4149793007691</v>
      </c>
    </row>
    <row r="3" spans="1:25" ht="14.4" customHeight="1" x14ac:dyDescent="0.3">
      <c r="A3" s="1" t="s">
        <v>24</v>
      </c>
      <c r="B3" s="2">
        <v>1</v>
      </c>
      <c r="C3" s="2">
        <v>2</v>
      </c>
      <c r="D3" s="3">
        <v>4118.8099999999995</v>
      </c>
      <c r="E3" s="3">
        <v>606.11</v>
      </c>
      <c r="F3" s="3">
        <v>23.62</v>
      </c>
      <c r="G3" s="3">
        <f t="shared" ref="G3:G47" si="0">F3*6.7</f>
        <v>158.25400000000002</v>
      </c>
      <c r="H3" s="3">
        <v>0</v>
      </c>
      <c r="I3" s="3">
        <f t="shared" ref="I3:I47" si="1">D3+E3+F3+G3+H3</f>
        <v>4906.793999999999</v>
      </c>
      <c r="J3" s="3">
        <v>70.87</v>
      </c>
      <c r="K3" s="3">
        <v>0</v>
      </c>
      <c r="L3" s="3">
        <v>0</v>
      </c>
      <c r="M3" s="3">
        <v>164.80615384615385</v>
      </c>
      <c r="N3" s="3">
        <v>61.541538461538458</v>
      </c>
      <c r="O3" s="3">
        <v>20.076923076923077</v>
      </c>
      <c r="P3" s="3">
        <f t="shared" ref="P3:P8" si="2">52.61+23.15</f>
        <v>75.759999999999991</v>
      </c>
      <c r="Q3" s="7">
        <f t="shared" ref="Q3:Q47" si="3">I3+J3+M3+N3+O3+P3</f>
        <v>5299.8486153846134</v>
      </c>
      <c r="R3" s="7">
        <f t="shared" ref="R3:R47" si="4">I3+J3+K3+M3+N3+O3+P3</f>
        <v>5299.8486153846134</v>
      </c>
      <c r="S3" s="7">
        <f t="shared" ref="S3:S47" si="5">R3*23.8/100</f>
        <v>1261.363970461538</v>
      </c>
      <c r="T3" s="7">
        <f t="shared" ref="T3:T47" si="6">R3*0.093/100</f>
        <v>4.9288592123076906</v>
      </c>
      <c r="U3" s="7">
        <f t="shared" ref="U3:U47" si="7">R3*0.5/100</f>
        <v>26.499243076923065</v>
      </c>
      <c r="V3" s="7">
        <f t="shared" ref="V3:V47" si="8">R3*1.61/100</f>
        <v>85.32756270769228</v>
      </c>
      <c r="W3" s="7">
        <f t="shared" ref="W3:W47" si="9">R3*8.5/100</f>
        <v>450.48713230769215</v>
      </c>
      <c r="X3" s="7">
        <f t="shared" ref="X3:X47" si="10">R3+S3+T3+U3+W3</f>
        <v>7043.1278204430746</v>
      </c>
      <c r="Y3" s="7">
        <f t="shared" ref="Y3:Y47" si="11">R3+S3+T3+U3+V3+W3</f>
        <v>7128.4553831507665</v>
      </c>
    </row>
    <row r="4" spans="1:25" s="14" customFormat="1" x14ac:dyDescent="0.3">
      <c r="A4" s="13" t="s">
        <v>24</v>
      </c>
      <c r="B4" s="8">
        <v>1</v>
      </c>
      <c r="C4" s="8">
        <v>3</v>
      </c>
      <c r="D4" s="4">
        <v>4569.43</v>
      </c>
      <c r="E4" s="4">
        <v>606.11</v>
      </c>
      <c r="F4" s="4">
        <v>25.88</v>
      </c>
      <c r="G4" s="3">
        <f t="shared" si="0"/>
        <v>173.39599999999999</v>
      </c>
      <c r="H4" s="4">
        <v>0</v>
      </c>
      <c r="I4" s="3">
        <f t="shared" si="1"/>
        <v>5374.8159999999998</v>
      </c>
      <c r="J4" s="5">
        <v>77.63</v>
      </c>
      <c r="K4" s="4">
        <v>0</v>
      </c>
      <c r="L4" s="4">
        <v>0</v>
      </c>
      <c r="M4" s="4">
        <v>164.80615384615385</v>
      </c>
      <c r="N4" s="4">
        <v>61.541538461538458</v>
      </c>
      <c r="O4" s="4">
        <v>20.076923076923077</v>
      </c>
      <c r="P4" s="3">
        <f t="shared" si="2"/>
        <v>75.759999999999991</v>
      </c>
      <c r="Q4" s="7">
        <f t="shared" si="3"/>
        <v>5774.6306153846144</v>
      </c>
      <c r="R4" s="4">
        <f t="shared" si="4"/>
        <v>5774.6306153846144</v>
      </c>
      <c r="S4" s="7">
        <f t="shared" si="5"/>
        <v>1374.3620864615382</v>
      </c>
      <c r="T4" s="7">
        <f t="shared" si="6"/>
        <v>5.3704064723076907</v>
      </c>
      <c r="U4" s="7">
        <f t="shared" si="7"/>
        <v>28.873153076923071</v>
      </c>
      <c r="V4" s="7">
        <f t="shared" si="8"/>
        <v>92.971552907692299</v>
      </c>
      <c r="W4" s="7">
        <f t="shared" si="9"/>
        <v>490.84360230769221</v>
      </c>
      <c r="X4" s="7">
        <f t="shared" si="10"/>
        <v>7674.0798637030757</v>
      </c>
      <c r="Y4" s="7">
        <f t="shared" si="11"/>
        <v>7767.0514166107678</v>
      </c>
    </row>
    <row r="5" spans="1:25" s="14" customFormat="1" x14ac:dyDescent="0.3">
      <c r="A5" s="13" t="s">
        <v>24</v>
      </c>
      <c r="B5" s="8">
        <v>1</v>
      </c>
      <c r="C5" s="8">
        <v>4</v>
      </c>
      <c r="D5" s="4">
        <v>5015.33</v>
      </c>
      <c r="E5" s="4">
        <v>606.11</v>
      </c>
      <c r="F5" s="4">
        <v>28.11</v>
      </c>
      <c r="G5" s="3">
        <f t="shared" si="0"/>
        <v>188.33699999999999</v>
      </c>
      <c r="H5" s="4">
        <v>0</v>
      </c>
      <c r="I5" s="3">
        <f t="shared" si="1"/>
        <v>5837.8869999999988</v>
      </c>
      <c r="J5" s="5">
        <v>84.32</v>
      </c>
      <c r="K5" s="4">
        <v>0</v>
      </c>
      <c r="L5" s="4">
        <v>0</v>
      </c>
      <c r="M5" s="4">
        <v>164.80615384615385</v>
      </c>
      <c r="N5" s="4">
        <v>61.541538461538458</v>
      </c>
      <c r="O5" s="4">
        <v>20.076923076923077</v>
      </c>
      <c r="P5" s="3">
        <f t="shared" si="2"/>
        <v>75.759999999999991</v>
      </c>
      <c r="Q5" s="7">
        <f t="shared" si="3"/>
        <v>6244.391615384613</v>
      </c>
      <c r="R5" s="4">
        <f t="shared" si="4"/>
        <v>6244.391615384613</v>
      </c>
      <c r="S5" s="7">
        <f t="shared" si="5"/>
        <v>1486.165204461538</v>
      </c>
      <c r="T5" s="7">
        <f t="shared" si="6"/>
        <v>5.8072842023076898</v>
      </c>
      <c r="U5" s="7">
        <f t="shared" si="7"/>
        <v>31.221958076923066</v>
      </c>
      <c r="V5" s="7">
        <f t="shared" si="8"/>
        <v>100.53470500769228</v>
      </c>
      <c r="W5" s="7">
        <f t="shared" si="9"/>
        <v>530.77328730769204</v>
      </c>
      <c r="X5" s="7">
        <f t="shared" si="10"/>
        <v>8298.3593494330744</v>
      </c>
      <c r="Y5" s="7">
        <f t="shared" si="11"/>
        <v>8398.8940544407669</v>
      </c>
    </row>
    <row r="6" spans="1:25" s="14" customFormat="1" x14ac:dyDescent="0.3">
      <c r="A6" s="13" t="s">
        <v>24</v>
      </c>
      <c r="B6" s="8">
        <v>1</v>
      </c>
      <c r="C6" s="8">
        <v>5</v>
      </c>
      <c r="D6" s="4">
        <v>5832.01</v>
      </c>
      <c r="E6" s="4">
        <v>606.11</v>
      </c>
      <c r="F6" s="4">
        <v>32.19</v>
      </c>
      <c r="G6" s="3">
        <f t="shared" si="0"/>
        <v>215.673</v>
      </c>
      <c r="H6" s="4">
        <v>0</v>
      </c>
      <c r="I6" s="3">
        <f t="shared" si="1"/>
        <v>6685.9829999999993</v>
      </c>
      <c r="J6" s="5">
        <v>96.57</v>
      </c>
      <c r="K6" s="4">
        <v>0</v>
      </c>
      <c r="L6" s="4">
        <v>0</v>
      </c>
      <c r="M6" s="4">
        <v>164.80615384615385</v>
      </c>
      <c r="N6" s="4">
        <v>61.541538461538458</v>
      </c>
      <c r="O6" s="4">
        <v>20.076923076923077</v>
      </c>
      <c r="P6" s="3">
        <f t="shared" si="2"/>
        <v>75.759999999999991</v>
      </c>
      <c r="Q6" s="7">
        <f t="shared" si="3"/>
        <v>7104.7376153846144</v>
      </c>
      <c r="R6" s="4">
        <f t="shared" si="4"/>
        <v>7104.7376153846144</v>
      </c>
      <c r="S6" s="7">
        <f t="shared" si="5"/>
        <v>1690.9275524615382</v>
      </c>
      <c r="T6" s="7">
        <f t="shared" si="6"/>
        <v>6.6074059823076912</v>
      </c>
      <c r="U6" s="7">
        <f t="shared" si="7"/>
        <v>35.523688076923072</v>
      </c>
      <c r="V6" s="7">
        <f t="shared" si="8"/>
        <v>114.3862756076923</v>
      </c>
      <c r="W6" s="7">
        <f t="shared" si="9"/>
        <v>603.90269730769216</v>
      </c>
      <c r="X6" s="7">
        <f t="shared" si="10"/>
        <v>9441.6989592130758</v>
      </c>
      <c r="Y6" s="7">
        <f t="shared" si="11"/>
        <v>9556.0852348207682</v>
      </c>
    </row>
    <row r="7" spans="1:25" x14ac:dyDescent="0.3">
      <c r="A7" s="1" t="s">
        <v>24</v>
      </c>
      <c r="B7" s="2">
        <v>1</v>
      </c>
      <c r="C7" s="2">
        <v>6</v>
      </c>
      <c r="D7" s="3">
        <v>6448.87</v>
      </c>
      <c r="E7" s="3">
        <v>606.11</v>
      </c>
      <c r="F7" s="3">
        <v>35.270000000000003</v>
      </c>
      <c r="G7" s="3">
        <f t="shared" si="0"/>
        <v>236.30900000000003</v>
      </c>
      <c r="H7" s="3">
        <v>0</v>
      </c>
      <c r="I7" s="3">
        <f t="shared" si="1"/>
        <v>7326.5590000000002</v>
      </c>
      <c r="J7" s="16">
        <v>105.82</v>
      </c>
      <c r="K7" s="3">
        <v>0</v>
      </c>
      <c r="L7" s="3">
        <v>0</v>
      </c>
      <c r="M7" s="3">
        <v>164.80615384615385</v>
      </c>
      <c r="N7" s="3">
        <v>61.541538461538458</v>
      </c>
      <c r="O7" s="3">
        <v>20.076923076923077</v>
      </c>
      <c r="P7" s="3">
        <f t="shared" si="2"/>
        <v>75.759999999999991</v>
      </c>
      <c r="Q7" s="3">
        <f t="shared" si="3"/>
        <v>7754.5636153846153</v>
      </c>
      <c r="R7" s="3">
        <f t="shared" si="4"/>
        <v>7754.5636153846153</v>
      </c>
      <c r="S7" s="3">
        <f t="shared" si="5"/>
        <v>1845.5861404615384</v>
      </c>
      <c r="T7" s="3">
        <f t="shared" si="6"/>
        <v>7.2117441623076921</v>
      </c>
      <c r="U7" s="3">
        <f t="shared" si="7"/>
        <v>38.772818076923073</v>
      </c>
      <c r="V7" s="3">
        <f t="shared" si="8"/>
        <v>124.84847420769231</v>
      </c>
      <c r="W7" s="3">
        <f t="shared" si="9"/>
        <v>659.13790730769233</v>
      </c>
      <c r="X7" s="3">
        <f t="shared" si="10"/>
        <v>10305.272225393077</v>
      </c>
      <c r="Y7" s="3">
        <f t="shared" si="11"/>
        <v>10430.120699600768</v>
      </c>
    </row>
    <row r="8" spans="1:25" s="14" customFormat="1" x14ac:dyDescent="0.3">
      <c r="A8" s="13" t="s">
        <v>24</v>
      </c>
      <c r="B8" s="8">
        <v>1</v>
      </c>
      <c r="C8" s="8">
        <v>7</v>
      </c>
      <c r="D8" s="4">
        <v>7247.88</v>
      </c>
      <c r="E8" s="4">
        <v>606.11</v>
      </c>
      <c r="F8" s="4">
        <v>39.270000000000003</v>
      </c>
      <c r="G8" s="3">
        <f t="shared" si="0"/>
        <v>263.10900000000004</v>
      </c>
      <c r="H8" s="4">
        <v>0</v>
      </c>
      <c r="I8" s="3">
        <f t="shared" si="1"/>
        <v>8156.3690000000006</v>
      </c>
      <c r="J8" s="5">
        <v>117.81</v>
      </c>
      <c r="K8" s="4">
        <v>0</v>
      </c>
      <c r="L8" s="4">
        <v>0</v>
      </c>
      <c r="M8" s="4">
        <v>164.80615384615385</v>
      </c>
      <c r="N8" s="4">
        <v>61.541538461538458</v>
      </c>
      <c r="O8" s="4">
        <v>20.076923076923077</v>
      </c>
      <c r="P8" s="3">
        <f t="shared" si="2"/>
        <v>75.759999999999991</v>
      </c>
      <c r="Q8" s="7">
        <f t="shared" si="3"/>
        <v>8596.3636153846164</v>
      </c>
      <c r="R8" s="4">
        <f t="shared" si="4"/>
        <v>8596.3636153846164</v>
      </c>
      <c r="S8" s="7">
        <f t="shared" si="5"/>
        <v>2045.9345404615387</v>
      </c>
      <c r="T8" s="7">
        <f t="shared" si="6"/>
        <v>7.9946181623076926</v>
      </c>
      <c r="U8" s="7">
        <f t="shared" si="7"/>
        <v>42.981818076923084</v>
      </c>
      <c r="V8" s="7">
        <f t="shared" si="8"/>
        <v>138.40145420769232</v>
      </c>
      <c r="W8" s="7">
        <f t="shared" si="9"/>
        <v>730.69090730769244</v>
      </c>
      <c r="X8" s="7">
        <f t="shared" si="10"/>
        <v>11423.965499393078</v>
      </c>
      <c r="Y8" s="7">
        <f t="shared" si="11"/>
        <v>11562.366953600771</v>
      </c>
    </row>
    <row r="9" spans="1:25" s="14" customFormat="1" x14ac:dyDescent="0.3">
      <c r="A9" s="13" t="s">
        <v>25</v>
      </c>
      <c r="B9" s="8">
        <v>2</v>
      </c>
      <c r="C9" s="8">
        <v>1</v>
      </c>
      <c r="D9" s="4">
        <v>2750.52</v>
      </c>
      <c r="E9" s="4">
        <v>578.08000000000004</v>
      </c>
      <c r="F9" s="4">
        <v>16.64</v>
      </c>
      <c r="G9" s="3">
        <f t="shared" si="0"/>
        <v>111.48800000000001</v>
      </c>
      <c r="H9" s="4">
        <v>0</v>
      </c>
      <c r="I9" s="3">
        <f t="shared" si="1"/>
        <v>3456.7279999999996</v>
      </c>
      <c r="J9" s="5">
        <v>49.93</v>
      </c>
      <c r="K9" s="4">
        <v>0</v>
      </c>
      <c r="L9" s="4">
        <v>0</v>
      </c>
      <c r="M9" s="4">
        <v>136.93846153846152</v>
      </c>
      <c r="N9" s="4">
        <v>51.120000000000005</v>
      </c>
      <c r="O9" s="4">
        <v>20.076923076923077</v>
      </c>
      <c r="P9" s="4">
        <f>56.31+24.38</f>
        <v>80.69</v>
      </c>
      <c r="Q9" s="7">
        <f t="shared" si="3"/>
        <v>3795.4833846153838</v>
      </c>
      <c r="R9" s="4">
        <f t="shared" si="4"/>
        <v>3795.4833846153838</v>
      </c>
      <c r="S9" s="7">
        <f t="shared" si="5"/>
        <v>903.32504553846138</v>
      </c>
      <c r="T9" s="7">
        <f t="shared" si="6"/>
        <v>3.5297995476923067</v>
      </c>
      <c r="U9" s="7">
        <f t="shared" si="7"/>
        <v>18.97741692307692</v>
      </c>
      <c r="V9" s="7">
        <f t="shared" si="8"/>
        <v>61.107282492307689</v>
      </c>
      <c r="W9" s="7">
        <f t="shared" si="9"/>
        <v>322.61608769230764</v>
      </c>
      <c r="X9" s="7">
        <f t="shared" si="10"/>
        <v>5043.9317343169223</v>
      </c>
      <c r="Y9" s="7">
        <f t="shared" si="11"/>
        <v>5105.0390168092299</v>
      </c>
    </row>
    <row r="10" spans="1:25" s="14" customFormat="1" x14ac:dyDescent="0.3">
      <c r="A10" s="13" t="s">
        <v>25</v>
      </c>
      <c r="B10" s="8">
        <v>2</v>
      </c>
      <c r="C10" s="8">
        <v>2</v>
      </c>
      <c r="D10" s="4">
        <v>3057.94</v>
      </c>
      <c r="E10" s="4">
        <v>578.08000000000004</v>
      </c>
      <c r="F10" s="4">
        <v>18.18</v>
      </c>
      <c r="G10" s="3">
        <f t="shared" si="0"/>
        <v>121.806</v>
      </c>
      <c r="H10" s="4">
        <v>0</v>
      </c>
      <c r="I10" s="3">
        <f t="shared" si="1"/>
        <v>3776.0059999999999</v>
      </c>
      <c r="J10" s="5">
        <v>54.54</v>
      </c>
      <c r="K10" s="4">
        <v>0</v>
      </c>
      <c r="L10" s="4">
        <v>0</v>
      </c>
      <c r="M10" s="4">
        <v>136.93846153846152</v>
      </c>
      <c r="N10" s="4">
        <v>51.120000000000005</v>
      </c>
      <c r="O10" s="4">
        <v>20.076923076923077</v>
      </c>
      <c r="P10" s="4">
        <f t="shared" ref="P10:P15" si="12">56.31+24.38</f>
        <v>80.69</v>
      </c>
      <c r="Q10" s="7">
        <f t="shared" si="3"/>
        <v>4119.3713846153842</v>
      </c>
      <c r="R10" s="4">
        <f t="shared" si="4"/>
        <v>4119.3713846153842</v>
      </c>
      <c r="S10" s="7">
        <f t="shared" si="5"/>
        <v>980.41038953846146</v>
      </c>
      <c r="T10" s="7">
        <f t="shared" si="6"/>
        <v>3.8310153876923074</v>
      </c>
      <c r="U10" s="7">
        <f t="shared" si="7"/>
        <v>20.596856923076921</v>
      </c>
      <c r="V10" s="7">
        <f t="shared" si="8"/>
        <v>66.321879292307685</v>
      </c>
      <c r="W10" s="7">
        <f t="shared" si="9"/>
        <v>350.14656769230766</v>
      </c>
      <c r="X10" s="7">
        <f t="shared" si="10"/>
        <v>5474.3562141569228</v>
      </c>
      <c r="Y10" s="7">
        <f t="shared" si="11"/>
        <v>5540.6780934492308</v>
      </c>
    </row>
    <row r="11" spans="1:25" s="14" customFormat="1" x14ac:dyDescent="0.3">
      <c r="A11" s="13" t="s">
        <v>25</v>
      </c>
      <c r="B11" s="8">
        <v>2</v>
      </c>
      <c r="C11" s="8">
        <v>3</v>
      </c>
      <c r="D11" s="4">
        <v>3376.93</v>
      </c>
      <c r="E11" s="4">
        <v>578.08000000000004</v>
      </c>
      <c r="F11" s="4">
        <v>19.78</v>
      </c>
      <c r="G11" s="3">
        <f t="shared" si="0"/>
        <v>132.52600000000001</v>
      </c>
      <c r="H11" s="4">
        <v>0</v>
      </c>
      <c r="I11" s="3">
        <f t="shared" si="1"/>
        <v>4107.3159999999998</v>
      </c>
      <c r="J11" s="5">
        <v>59.33</v>
      </c>
      <c r="K11" s="4">
        <v>0</v>
      </c>
      <c r="L11" s="4">
        <v>0</v>
      </c>
      <c r="M11" s="4">
        <v>136.93846153846152</v>
      </c>
      <c r="N11" s="4">
        <v>51.120000000000005</v>
      </c>
      <c r="O11" s="4">
        <v>20.076923076923077</v>
      </c>
      <c r="P11" s="4">
        <f t="shared" si="12"/>
        <v>80.69</v>
      </c>
      <c r="Q11" s="7">
        <f t="shared" si="3"/>
        <v>4455.4713846153836</v>
      </c>
      <c r="R11" s="4">
        <f t="shared" si="4"/>
        <v>4455.4713846153836</v>
      </c>
      <c r="S11" s="7">
        <f t="shared" si="5"/>
        <v>1060.4021895384615</v>
      </c>
      <c r="T11" s="7">
        <f t="shared" si="6"/>
        <v>4.143588387692307</v>
      </c>
      <c r="U11" s="7">
        <f t="shared" si="7"/>
        <v>22.277356923076919</v>
      </c>
      <c r="V11" s="7">
        <f t="shared" si="8"/>
        <v>71.733089292307682</v>
      </c>
      <c r="W11" s="7">
        <f t="shared" si="9"/>
        <v>378.71506769230763</v>
      </c>
      <c r="X11" s="7">
        <f t="shared" si="10"/>
        <v>5921.009587156921</v>
      </c>
      <c r="Y11" s="7">
        <f t="shared" si="11"/>
        <v>5992.7426764492284</v>
      </c>
    </row>
    <row r="12" spans="1:25" s="14" customFormat="1" x14ac:dyDescent="0.3">
      <c r="A12" s="13" t="s">
        <v>25</v>
      </c>
      <c r="B12" s="8">
        <v>2</v>
      </c>
      <c r="C12" s="8">
        <v>4</v>
      </c>
      <c r="D12" s="4">
        <v>3696.42</v>
      </c>
      <c r="E12" s="4">
        <v>578.08000000000004</v>
      </c>
      <c r="F12" s="4">
        <v>21.37</v>
      </c>
      <c r="G12" s="3">
        <f t="shared" si="0"/>
        <v>143.179</v>
      </c>
      <c r="H12" s="4">
        <v>0</v>
      </c>
      <c r="I12" s="3">
        <f t="shared" si="1"/>
        <v>4439.049</v>
      </c>
      <c r="J12" s="5">
        <v>64.12</v>
      </c>
      <c r="K12" s="4">
        <v>0</v>
      </c>
      <c r="L12" s="4">
        <v>0</v>
      </c>
      <c r="M12" s="4">
        <v>136.93846153846152</v>
      </c>
      <c r="N12" s="4">
        <v>51.120000000000005</v>
      </c>
      <c r="O12" s="4">
        <v>20.076923076923077</v>
      </c>
      <c r="P12" s="4">
        <f t="shared" si="12"/>
        <v>80.69</v>
      </c>
      <c r="Q12" s="7">
        <f t="shared" si="3"/>
        <v>4791.9943846153838</v>
      </c>
      <c r="R12" s="4">
        <f t="shared" si="4"/>
        <v>4791.9943846153838</v>
      </c>
      <c r="S12" s="7">
        <f t="shared" si="5"/>
        <v>1140.4946635384613</v>
      </c>
      <c r="T12" s="7">
        <f t="shared" si="6"/>
        <v>4.4565547776923067</v>
      </c>
      <c r="U12" s="7">
        <f t="shared" si="7"/>
        <v>23.959971923076917</v>
      </c>
      <c r="V12" s="7">
        <f t="shared" si="8"/>
        <v>77.151109592307691</v>
      </c>
      <c r="W12" s="7">
        <f t="shared" si="9"/>
        <v>407.31952269230766</v>
      </c>
      <c r="X12" s="7">
        <f t="shared" si="10"/>
        <v>6368.2250975469224</v>
      </c>
      <c r="Y12" s="7">
        <f t="shared" si="11"/>
        <v>6445.3762071392302</v>
      </c>
    </row>
    <row r="13" spans="1:25" s="14" customFormat="1" x14ac:dyDescent="0.3">
      <c r="A13" s="13" t="s">
        <v>25</v>
      </c>
      <c r="B13" s="8">
        <v>2</v>
      </c>
      <c r="C13" s="8">
        <v>5</v>
      </c>
      <c r="D13" s="4">
        <v>4234.75</v>
      </c>
      <c r="E13" s="4">
        <v>578.08000000000004</v>
      </c>
      <c r="F13" s="4">
        <v>24.06</v>
      </c>
      <c r="G13" s="3">
        <f t="shared" si="0"/>
        <v>161.202</v>
      </c>
      <c r="H13" s="4">
        <v>0</v>
      </c>
      <c r="I13" s="3">
        <f t="shared" si="1"/>
        <v>4998.0920000000006</v>
      </c>
      <c r="J13" s="5">
        <v>72.19</v>
      </c>
      <c r="K13" s="4">
        <v>0</v>
      </c>
      <c r="L13" s="4">
        <v>0</v>
      </c>
      <c r="M13" s="4">
        <v>136.93846153846152</v>
      </c>
      <c r="N13" s="4">
        <v>51.120000000000005</v>
      </c>
      <c r="O13" s="4">
        <v>20.076923076923077</v>
      </c>
      <c r="P13" s="4">
        <f t="shared" si="12"/>
        <v>80.69</v>
      </c>
      <c r="Q13" s="7">
        <f t="shared" si="3"/>
        <v>5359.107384615384</v>
      </c>
      <c r="R13" s="4">
        <f t="shared" si="4"/>
        <v>5359.107384615384</v>
      </c>
      <c r="S13" s="7">
        <f t="shared" si="5"/>
        <v>1275.4675575384615</v>
      </c>
      <c r="T13" s="7">
        <f t="shared" si="6"/>
        <v>4.9839698676923065</v>
      </c>
      <c r="U13" s="7">
        <f t="shared" si="7"/>
        <v>26.79553692307692</v>
      </c>
      <c r="V13" s="7">
        <f t="shared" si="8"/>
        <v>86.281628892307694</v>
      </c>
      <c r="W13" s="7">
        <f t="shared" si="9"/>
        <v>455.52412769230767</v>
      </c>
      <c r="X13" s="7">
        <f t="shared" si="10"/>
        <v>7121.8785766369228</v>
      </c>
      <c r="Y13" s="7">
        <f t="shared" si="11"/>
        <v>7208.1602055292306</v>
      </c>
    </row>
    <row r="14" spans="1:25" s="14" customFormat="1" x14ac:dyDescent="0.3">
      <c r="A14" s="13" t="s">
        <v>25</v>
      </c>
      <c r="B14" s="8">
        <v>2</v>
      </c>
      <c r="C14" s="8">
        <v>6</v>
      </c>
      <c r="D14" s="4">
        <v>4678.97</v>
      </c>
      <c r="E14" s="4">
        <v>578.08000000000004</v>
      </c>
      <c r="F14" s="4">
        <v>26.29</v>
      </c>
      <c r="G14" s="3">
        <f t="shared" si="0"/>
        <v>176.143</v>
      </c>
      <c r="H14" s="4">
        <v>0</v>
      </c>
      <c r="I14" s="3">
        <f t="shared" si="1"/>
        <v>5459.4830000000002</v>
      </c>
      <c r="J14" s="5">
        <v>78.86</v>
      </c>
      <c r="K14" s="4">
        <v>0</v>
      </c>
      <c r="L14" s="4">
        <v>0</v>
      </c>
      <c r="M14" s="4">
        <v>136.93846153846152</v>
      </c>
      <c r="N14" s="4">
        <v>51.120000000000005</v>
      </c>
      <c r="O14" s="4">
        <v>20.076923076923077</v>
      </c>
      <c r="P14" s="4">
        <f t="shared" si="12"/>
        <v>80.69</v>
      </c>
      <c r="Q14" s="7">
        <f t="shared" si="3"/>
        <v>5827.1683846153837</v>
      </c>
      <c r="R14" s="4">
        <f t="shared" si="4"/>
        <v>5827.1683846153837</v>
      </c>
      <c r="S14" s="7">
        <f t="shared" si="5"/>
        <v>1386.8660755384615</v>
      </c>
      <c r="T14" s="7">
        <f t="shared" si="6"/>
        <v>5.4192665976923067</v>
      </c>
      <c r="U14" s="7">
        <f t="shared" si="7"/>
        <v>29.135841923076917</v>
      </c>
      <c r="V14" s="7">
        <f t="shared" si="8"/>
        <v>93.817410992307686</v>
      </c>
      <c r="W14" s="7">
        <f t="shared" si="9"/>
        <v>495.30931269230763</v>
      </c>
      <c r="X14" s="7">
        <f t="shared" si="10"/>
        <v>7743.898881366923</v>
      </c>
      <c r="Y14" s="7">
        <f t="shared" si="11"/>
        <v>7837.7162923592305</v>
      </c>
    </row>
    <row r="15" spans="1:25" s="14" customFormat="1" x14ac:dyDescent="0.3">
      <c r="A15" s="13" t="s">
        <v>25</v>
      </c>
      <c r="B15" s="8">
        <v>2</v>
      </c>
      <c r="C15" s="8">
        <v>7</v>
      </c>
      <c r="D15" s="4">
        <v>5248.26</v>
      </c>
      <c r="E15" s="4">
        <v>578.08000000000004</v>
      </c>
      <c r="F15" s="4">
        <v>29.13</v>
      </c>
      <c r="G15" s="3">
        <f t="shared" si="0"/>
        <v>195.17099999999999</v>
      </c>
      <c r="H15" s="4">
        <v>0</v>
      </c>
      <c r="I15" s="3">
        <f t="shared" si="1"/>
        <v>6050.6410000000005</v>
      </c>
      <c r="J15" s="5">
        <v>87.4</v>
      </c>
      <c r="K15" s="4">
        <v>0</v>
      </c>
      <c r="L15" s="4">
        <v>0</v>
      </c>
      <c r="M15" s="4">
        <v>136.93846153846152</v>
      </c>
      <c r="N15" s="4">
        <v>51.120000000000005</v>
      </c>
      <c r="O15" s="4">
        <v>20.076923076923077</v>
      </c>
      <c r="P15" s="4">
        <f t="shared" si="12"/>
        <v>80.69</v>
      </c>
      <c r="Q15" s="7">
        <f t="shared" si="3"/>
        <v>6426.866384615384</v>
      </c>
      <c r="R15" s="4">
        <f t="shared" si="4"/>
        <v>6426.866384615384</v>
      </c>
      <c r="S15" s="7">
        <f t="shared" si="5"/>
        <v>1529.5941995384615</v>
      </c>
      <c r="T15" s="7">
        <f t="shared" si="6"/>
        <v>5.9769857376923072</v>
      </c>
      <c r="U15" s="7">
        <f t="shared" si="7"/>
        <v>32.134331923076921</v>
      </c>
      <c r="V15" s="7">
        <f t="shared" si="8"/>
        <v>103.47254879230769</v>
      </c>
      <c r="W15" s="7">
        <f t="shared" si="9"/>
        <v>546.28364269230758</v>
      </c>
      <c r="X15" s="7">
        <f t="shared" si="10"/>
        <v>8540.8555445069214</v>
      </c>
      <c r="Y15" s="7">
        <f t="shared" si="11"/>
        <v>8644.3280932992293</v>
      </c>
    </row>
    <row r="16" spans="1:25" s="14" customFormat="1" x14ac:dyDescent="0.3">
      <c r="A16" s="13" t="s">
        <v>26</v>
      </c>
      <c r="B16" s="8">
        <v>3</v>
      </c>
      <c r="C16" s="8">
        <v>1</v>
      </c>
      <c r="D16" s="4">
        <v>2071.96</v>
      </c>
      <c r="E16" s="4">
        <v>556.34</v>
      </c>
      <c r="F16" s="4">
        <v>13.14</v>
      </c>
      <c r="G16" s="3">
        <f t="shared" si="0"/>
        <v>88.038000000000011</v>
      </c>
      <c r="H16" s="4">
        <v>0</v>
      </c>
      <c r="I16" s="3">
        <f t="shared" si="1"/>
        <v>2729.4780000000001</v>
      </c>
      <c r="J16" s="5">
        <v>39.42</v>
      </c>
      <c r="K16" s="4">
        <v>0</v>
      </c>
      <c r="L16" s="4">
        <v>0</v>
      </c>
      <c r="M16" s="4">
        <v>117.73846153846155</v>
      </c>
      <c r="N16" s="4">
        <v>43.97538461538462</v>
      </c>
      <c r="O16" s="4">
        <v>20.076923076923077</v>
      </c>
      <c r="P16" s="4">
        <f>62.77+26.54</f>
        <v>89.31</v>
      </c>
      <c r="Q16" s="7">
        <f t="shared" si="3"/>
        <v>3039.9987692307691</v>
      </c>
      <c r="R16" s="4">
        <f t="shared" si="4"/>
        <v>3039.9987692307691</v>
      </c>
      <c r="S16" s="7">
        <f t="shared" si="5"/>
        <v>723.51970707692305</v>
      </c>
      <c r="T16" s="7">
        <f t="shared" si="6"/>
        <v>2.8271988553846152</v>
      </c>
      <c r="U16" s="7">
        <f t="shared" si="7"/>
        <v>15.199993846153845</v>
      </c>
      <c r="V16" s="7">
        <f t="shared" si="8"/>
        <v>48.943980184615384</v>
      </c>
      <c r="W16" s="7">
        <f t="shared" si="9"/>
        <v>258.39989538461538</v>
      </c>
      <c r="X16" s="7">
        <f t="shared" si="10"/>
        <v>4039.9455643938463</v>
      </c>
      <c r="Y16" s="7">
        <f t="shared" si="11"/>
        <v>4088.8895445784615</v>
      </c>
    </row>
    <row r="17" spans="1:25" s="14" customFormat="1" x14ac:dyDescent="0.3">
      <c r="A17" s="13" t="s">
        <v>26</v>
      </c>
      <c r="B17" s="8">
        <v>3</v>
      </c>
      <c r="C17" s="8">
        <v>2</v>
      </c>
      <c r="D17" s="4">
        <v>2280.11</v>
      </c>
      <c r="E17" s="4">
        <v>556.34</v>
      </c>
      <c r="F17" s="4">
        <v>14.18</v>
      </c>
      <c r="G17" s="3">
        <f t="shared" si="0"/>
        <v>95.006</v>
      </c>
      <c r="H17" s="4">
        <v>0</v>
      </c>
      <c r="I17" s="3">
        <f t="shared" si="1"/>
        <v>2945.636</v>
      </c>
      <c r="J17" s="5">
        <v>42.55</v>
      </c>
      <c r="K17" s="4">
        <v>0</v>
      </c>
      <c r="L17" s="4">
        <v>0</v>
      </c>
      <c r="M17" s="4">
        <v>117.73846153846155</v>
      </c>
      <c r="N17" s="4">
        <v>43.97538461538462</v>
      </c>
      <c r="O17" s="4">
        <v>20.076923076923077</v>
      </c>
      <c r="P17" s="4">
        <f t="shared" ref="P17:P22" si="13">62.77+26.54</f>
        <v>89.31</v>
      </c>
      <c r="Q17" s="7">
        <f t="shared" si="3"/>
        <v>3259.2867692307691</v>
      </c>
      <c r="R17" s="4">
        <f t="shared" si="4"/>
        <v>3259.2867692307691</v>
      </c>
      <c r="S17" s="7">
        <f t="shared" si="5"/>
        <v>775.71025107692299</v>
      </c>
      <c r="T17" s="7">
        <f t="shared" si="6"/>
        <v>3.0311366953846153</v>
      </c>
      <c r="U17" s="7">
        <f t="shared" si="7"/>
        <v>16.296433846153846</v>
      </c>
      <c r="V17" s="7">
        <f t="shared" si="8"/>
        <v>52.474516984615384</v>
      </c>
      <c r="W17" s="7">
        <f t="shared" si="9"/>
        <v>277.03937538461537</v>
      </c>
      <c r="X17" s="7">
        <f t="shared" si="10"/>
        <v>4331.3639662338455</v>
      </c>
      <c r="Y17" s="7">
        <f t="shared" si="11"/>
        <v>4383.8384832184611</v>
      </c>
    </row>
    <row r="18" spans="1:25" s="14" customFormat="1" x14ac:dyDescent="0.3">
      <c r="A18" s="13" t="s">
        <v>26</v>
      </c>
      <c r="B18" s="8">
        <v>3</v>
      </c>
      <c r="C18" s="8">
        <v>3</v>
      </c>
      <c r="D18" s="4">
        <v>2495.5500000000002</v>
      </c>
      <c r="E18" s="4">
        <v>556.34</v>
      </c>
      <c r="F18" s="4">
        <v>15.26</v>
      </c>
      <c r="G18" s="3">
        <f t="shared" si="0"/>
        <v>102.242</v>
      </c>
      <c r="H18" s="4">
        <v>0</v>
      </c>
      <c r="I18" s="3">
        <f t="shared" si="1"/>
        <v>3169.3920000000007</v>
      </c>
      <c r="J18" s="5">
        <v>45.78</v>
      </c>
      <c r="K18" s="4">
        <v>0</v>
      </c>
      <c r="L18" s="4">
        <v>0</v>
      </c>
      <c r="M18" s="4">
        <v>117.73846153846155</v>
      </c>
      <c r="N18" s="4">
        <v>43.97538461538462</v>
      </c>
      <c r="O18" s="4">
        <v>20.076923076923077</v>
      </c>
      <c r="P18" s="4">
        <f t="shared" si="13"/>
        <v>89.31</v>
      </c>
      <c r="Q18" s="7">
        <f t="shared" si="3"/>
        <v>3486.2727692307699</v>
      </c>
      <c r="R18" s="4">
        <f t="shared" si="4"/>
        <v>3486.2727692307699</v>
      </c>
      <c r="S18" s="7">
        <f t="shared" si="5"/>
        <v>829.73291907692328</v>
      </c>
      <c r="T18" s="7">
        <f t="shared" si="6"/>
        <v>3.2422336753846164</v>
      </c>
      <c r="U18" s="7">
        <f t="shared" si="7"/>
        <v>17.43136384615385</v>
      </c>
      <c r="V18" s="7">
        <f t="shared" si="8"/>
        <v>56.128991584615399</v>
      </c>
      <c r="W18" s="7">
        <f t="shared" si="9"/>
        <v>296.33318538461543</v>
      </c>
      <c r="X18" s="7">
        <f t="shared" si="10"/>
        <v>4633.0124712138468</v>
      </c>
      <c r="Y18" s="7">
        <f t="shared" si="11"/>
        <v>4689.1414627984623</v>
      </c>
    </row>
    <row r="19" spans="1:25" s="14" customFormat="1" x14ac:dyDescent="0.3">
      <c r="A19" s="13" t="s">
        <v>26</v>
      </c>
      <c r="B19" s="8">
        <v>3</v>
      </c>
      <c r="C19" s="8">
        <v>4</v>
      </c>
      <c r="D19" s="4">
        <v>2717.53</v>
      </c>
      <c r="E19" s="4">
        <v>556.34</v>
      </c>
      <c r="F19" s="4">
        <v>16.37</v>
      </c>
      <c r="G19" s="3">
        <f t="shared" si="0"/>
        <v>109.67900000000002</v>
      </c>
      <c r="H19" s="4">
        <v>0</v>
      </c>
      <c r="I19" s="3">
        <f t="shared" si="1"/>
        <v>3399.9190000000003</v>
      </c>
      <c r="J19" s="5">
        <v>49.11</v>
      </c>
      <c r="K19" s="4">
        <v>0</v>
      </c>
      <c r="L19" s="4">
        <v>0</v>
      </c>
      <c r="M19" s="4">
        <v>117.73846153846155</v>
      </c>
      <c r="N19" s="4">
        <v>43.97538461538462</v>
      </c>
      <c r="O19" s="4">
        <v>20.076923076923077</v>
      </c>
      <c r="P19" s="4">
        <f t="shared" si="13"/>
        <v>89.31</v>
      </c>
      <c r="Q19" s="7">
        <f t="shared" si="3"/>
        <v>3720.1297692307694</v>
      </c>
      <c r="R19" s="4">
        <f t="shared" si="4"/>
        <v>3720.1297692307694</v>
      </c>
      <c r="S19" s="7">
        <f t="shared" si="5"/>
        <v>885.39088507692315</v>
      </c>
      <c r="T19" s="7">
        <f t="shared" si="6"/>
        <v>3.4597206853846156</v>
      </c>
      <c r="U19" s="7">
        <f t="shared" si="7"/>
        <v>18.600648846153845</v>
      </c>
      <c r="V19" s="7">
        <f t="shared" si="8"/>
        <v>59.89408928461539</v>
      </c>
      <c r="W19" s="7">
        <f t="shared" si="9"/>
        <v>316.21103038461541</v>
      </c>
      <c r="X19" s="7">
        <f t="shared" si="10"/>
        <v>4943.7920542238471</v>
      </c>
      <c r="Y19" s="7">
        <f t="shared" si="11"/>
        <v>5003.6861435084629</v>
      </c>
    </row>
    <row r="20" spans="1:25" s="14" customFormat="1" x14ac:dyDescent="0.3">
      <c r="A20" s="13" t="s">
        <v>26</v>
      </c>
      <c r="B20" s="8">
        <v>3</v>
      </c>
      <c r="C20" s="8">
        <v>5</v>
      </c>
      <c r="D20" s="4">
        <v>3112.46</v>
      </c>
      <c r="E20" s="4">
        <v>556.34</v>
      </c>
      <c r="F20" s="4">
        <v>18.34</v>
      </c>
      <c r="G20" s="3">
        <f t="shared" si="0"/>
        <v>122.878</v>
      </c>
      <c r="H20" s="4">
        <v>0</v>
      </c>
      <c r="I20" s="3">
        <f t="shared" si="1"/>
        <v>3810.0180000000005</v>
      </c>
      <c r="J20" s="5">
        <v>55.03</v>
      </c>
      <c r="K20" s="4">
        <v>0</v>
      </c>
      <c r="L20" s="4">
        <v>0</v>
      </c>
      <c r="M20" s="4">
        <v>117.73846153846155</v>
      </c>
      <c r="N20" s="4">
        <v>43.97538461538462</v>
      </c>
      <c r="O20" s="4">
        <v>20.076923076923077</v>
      </c>
      <c r="P20" s="4">
        <f t="shared" si="13"/>
        <v>89.31</v>
      </c>
      <c r="Q20" s="7">
        <f t="shared" si="3"/>
        <v>4136.1487692307701</v>
      </c>
      <c r="R20" s="4">
        <f t="shared" si="4"/>
        <v>4136.1487692307701</v>
      </c>
      <c r="S20" s="7">
        <f t="shared" si="5"/>
        <v>984.40340707692337</v>
      </c>
      <c r="T20" s="7">
        <f t="shared" si="6"/>
        <v>3.8466183553846163</v>
      </c>
      <c r="U20" s="7">
        <f t="shared" si="7"/>
        <v>20.680743846153849</v>
      </c>
      <c r="V20" s="7">
        <f t="shared" si="8"/>
        <v>66.591995184615399</v>
      </c>
      <c r="W20" s="7">
        <f t="shared" si="9"/>
        <v>351.57264538461544</v>
      </c>
      <c r="X20" s="7">
        <f t="shared" si="10"/>
        <v>5496.652183893847</v>
      </c>
      <c r="Y20" s="7">
        <f t="shared" si="11"/>
        <v>5563.2441790784624</v>
      </c>
    </row>
    <row r="21" spans="1:25" s="14" customFormat="1" x14ac:dyDescent="0.3">
      <c r="A21" s="13" t="s">
        <v>26</v>
      </c>
      <c r="B21" s="8">
        <v>3</v>
      </c>
      <c r="C21" s="8">
        <v>6</v>
      </c>
      <c r="D21" s="4">
        <v>3429.44</v>
      </c>
      <c r="E21" s="4">
        <v>556.34</v>
      </c>
      <c r="F21" s="4">
        <v>19.93</v>
      </c>
      <c r="G21" s="3">
        <f t="shared" si="0"/>
        <v>133.53100000000001</v>
      </c>
      <c r="H21" s="4">
        <v>0</v>
      </c>
      <c r="I21" s="3">
        <f t="shared" si="1"/>
        <v>4139.241</v>
      </c>
      <c r="J21" s="5">
        <v>59.79</v>
      </c>
      <c r="K21" s="4">
        <v>0</v>
      </c>
      <c r="L21" s="4">
        <v>0</v>
      </c>
      <c r="M21" s="4">
        <v>117.73846153846155</v>
      </c>
      <c r="N21" s="4">
        <v>43.97538461538462</v>
      </c>
      <c r="O21" s="4">
        <v>20.076923076923077</v>
      </c>
      <c r="P21" s="4">
        <f t="shared" si="13"/>
        <v>89.31</v>
      </c>
      <c r="Q21" s="7">
        <f t="shared" si="3"/>
        <v>4470.1317692307694</v>
      </c>
      <c r="R21" s="4">
        <f t="shared" si="4"/>
        <v>4470.1317692307694</v>
      </c>
      <c r="S21" s="7">
        <f t="shared" si="5"/>
        <v>1063.8913610769232</v>
      </c>
      <c r="T21" s="7">
        <f t="shared" si="6"/>
        <v>4.1572225453846157</v>
      </c>
      <c r="U21" s="7">
        <f t="shared" si="7"/>
        <v>22.350658846153848</v>
      </c>
      <c r="V21" s="7">
        <f t="shared" si="8"/>
        <v>71.969121484615385</v>
      </c>
      <c r="W21" s="7">
        <f t="shared" si="9"/>
        <v>379.96120038461538</v>
      </c>
      <c r="X21" s="7">
        <f t="shared" si="10"/>
        <v>5940.4922120838464</v>
      </c>
      <c r="Y21" s="7">
        <f t="shared" si="11"/>
        <v>6012.4613335684617</v>
      </c>
    </row>
    <row r="22" spans="1:25" s="14" customFormat="1" x14ac:dyDescent="0.3">
      <c r="A22" s="13" t="s">
        <v>26</v>
      </c>
      <c r="B22" s="8">
        <v>3</v>
      </c>
      <c r="C22" s="8">
        <v>7</v>
      </c>
      <c r="D22" s="4">
        <v>3835.19</v>
      </c>
      <c r="E22" s="4">
        <v>556.34</v>
      </c>
      <c r="F22" s="4">
        <v>21.96</v>
      </c>
      <c r="G22" s="3">
        <f t="shared" si="0"/>
        <v>147.13200000000001</v>
      </c>
      <c r="H22" s="4">
        <v>0</v>
      </c>
      <c r="I22" s="3">
        <f t="shared" si="1"/>
        <v>4560.6219999999994</v>
      </c>
      <c r="J22" s="5">
        <v>65.87</v>
      </c>
      <c r="K22" s="4">
        <v>0</v>
      </c>
      <c r="L22" s="4">
        <v>0</v>
      </c>
      <c r="M22" s="4">
        <v>117.73846153846155</v>
      </c>
      <c r="N22" s="4">
        <v>43.97538461538462</v>
      </c>
      <c r="O22" s="4">
        <v>20.076923076923077</v>
      </c>
      <c r="P22" s="4">
        <f t="shared" si="13"/>
        <v>89.31</v>
      </c>
      <c r="Q22" s="7">
        <f t="shared" si="3"/>
        <v>4897.5927692307687</v>
      </c>
      <c r="R22" s="4">
        <f t="shared" si="4"/>
        <v>4897.5927692307687</v>
      </c>
      <c r="S22" s="7">
        <f t="shared" si="5"/>
        <v>1165.6270790769229</v>
      </c>
      <c r="T22" s="7">
        <f t="shared" si="6"/>
        <v>4.5547612753846147</v>
      </c>
      <c r="U22" s="7">
        <f t="shared" si="7"/>
        <v>24.487963846153843</v>
      </c>
      <c r="V22" s="7">
        <f t="shared" si="8"/>
        <v>78.851243584615375</v>
      </c>
      <c r="W22" s="7">
        <f t="shared" si="9"/>
        <v>416.29538538461537</v>
      </c>
      <c r="X22" s="7">
        <f t="shared" si="10"/>
        <v>6508.5579588138453</v>
      </c>
      <c r="Y22" s="7">
        <f t="shared" si="11"/>
        <v>6587.4092023984604</v>
      </c>
    </row>
    <row r="23" spans="1:25" x14ac:dyDescent="0.3">
      <c r="A23" s="1" t="s">
        <v>27</v>
      </c>
      <c r="B23" s="2">
        <v>4</v>
      </c>
      <c r="C23" s="2">
        <v>0</v>
      </c>
      <c r="D23" s="3">
        <v>1767.97</v>
      </c>
      <c r="E23" s="3">
        <v>552.37</v>
      </c>
      <c r="F23" s="3">
        <v>11.6</v>
      </c>
      <c r="G23" s="3">
        <f t="shared" si="0"/>
        <v>77.72</v>
      </c>
      <c r="H23" s="3">
        <v>0</v>
      </c>
      <c r="I23" s="3">
        <f t="shared" si="1"/>
        <v>2409.66</v>
      </c>
      <c r="J23" s="16">
        <v>34.81</v>
      </c>
      <c r="K23" s="3">
        <f>345.03+46.67</f>
        <v>391.7</v>
      </c>
      <c r="L23" s="3">
        <v>3215.8199999999997</v>
      </c>
      <c r="M23" s="3">
        <v>0</v>
      </c>
      <c r="N23" s="3">
        <v>0</v>
      </c>
      <c r="O23" s="3">
        <v>0</v>
      </c>
      <c r="P23" s="3">
        <v>0</v>
      </c>
      <c r="Q23" s="7">
        <f t="shared" si="3"/>
        <v>2444.4699999999998</v>
      </c>
      <c r="R23" s="3">
        <f t="shared" si="4"/>
        <v>2836.1699999999996</v>
      </c>
      <c r="S23" s="3">
        <f t="shared" si="5"/>
        <v>675.0084599999999</v>
      </c>
      <c r="T23" s="3">
        <f t="shared" si="6"/>
        <v>2.6376380999999998</v>
      </c>
      <c r="U23" s="3">
        <f t="shared" si="7"/>
        <v>14.180849999999998</v>
      </c>
      <c r="V23" s="3">
        <f t="shared" si="8"/>
        <v>45.662337000000001</v>
      </c>
      <c r="W23" s="3">
        <f t="shared" si="9"/>
        <v>241.07444999999996</v>
      </c>
      <c r="X23" s="3">
        <f t="shared" si="10"/>
        <v>3769.0713980999999</v>
      </c>
      <c r="Y23" s="3">
        <f t="shared" si="11"/>
        <v>3814.7337351000001</v>
      </c>
    </row>
    <row r="24" spans="1:25" s="14" customFormat="1" x14ac:dyDescent="0.3">
      <c r="A24" s="13" t="s">
        <v>27</v>
      </c>
      <c r="B24" s="8">
        <v>4</v>
      </c>
      <c r="C24" s="8" t="s">
        <v>28</v>
      </c>
      <c r="D24" s="4">
        <v>1767.97</v>
      </c>
      <c r="E24" s="4">
        <v>552.37</v>
      </c>
      <c r="F24" s="4">
        <v>11.6</v>
      </c>
      <c r="G24" s="3">
        <f t="shared" si="0"/>
        <v>77.72</v>
      </c>
      <c r="H24" s="4">
        <v>92.17</v>
      </c>
      <c r="I24" s="3">
        <f t="shared" si="1"/>
        <v>2501.83</v>
      </c>
      <c r="J24" s="5">
        <v>34.81</v>
      </c>
      <c r="K24" s="4">
        <f>345.03+46.67</f>
        <v>391.7</v>
      </c>
      <c r="L24" s="4">
        <v>3215.8199999999997</v>
      </c>
      <c r="M24" s="4">
        <v>0</v>
      </c>
      <c r="N24" s="4">
        <v>0</v>
      </c>
      <c r="O24" s="4">
        <v>0</v>
      </c>
      <c r="P24" s="4">
        <v>0</v>
      </c>
      <c r="Q24" s="7">
        <f t="shared" si="3"/>
        <v>2536.64</v>
      </c>
      <c r="R24" s="4">
        <f t="shared" si="4"/>
        <v>2928.3399999999997</v>
      </c>
      <c r="S24" s="7">
        <f t="shared" si="5"/>
        <v>696.94492000000002</v>
      </c>
      <c r="T24" s="7">
        <f t="shared" si="6"/>
        <v>2.7233561999999996</v>
      </c>
      <c r="U24" s="7">
        <f t="shared" si="7"/>
        <v>14.641699999999998</v>
      </c>
      <c r="V24" s="7">
        <f t="shared" si="8"/>
        <v>47.146273999999991</v>
      </c>
      <c r="W24" s="7">
        <f t="shared" si="9"/>
        <v>248.90889999999996</v>
      </c>
      <c r="X24" s="7">
        <f t="shared" si="10"/>
        <v>3891.5588761999998</v>
      </c>
      <c r="Y24" s="7">
        <f t="shared" si="11"/>
        <v>3938.7051501999999</v>
      </c>
    </row>
    <row r="25" spans="1:25" s="14" customFormat="1" x14ac:dyDescent="0.3">
      <c r="A25" s="13" t="s">
        <v>27</v>
      </c>
      <c r="B25" s="8">
        <v>4</v>
      </c>
      <c r="C25" s="8" t="s">
        <v>29</v>
      </c>
      <c r="D25" s="4">
        <v>1767.97</v>
      </c>
      <c r="E25" s="4">
        <v>552.37</v>
      </c>
      <c r="F25" s="4">
        <v>11.6</v>
      </c>
      <c r="G25" s="3">
        <f t="shared" si="0"/>
        <v>77.72</v>
      </c>
      <c r="H25" s="4">
        <v>184.34</v>
      </c>
      <c r="I25" s="3">
        <f t="shared" si="1"/>
        <v>2594</v>
      </c>
      <c r="J25" s="5">
        <v>34.81</v>
      </c>
      <c r="K25" s="4">
        <f>345.03+46.67</f>
        <v>391.7</v>
      </c>
      <c r="L25" s="4">
        <v>3215.8199999999997</v>
      </c>
      <c r="M25" s="4">
        <v>0</v>
      </c>
      <c r="N25" s="4">
        <v>0</v>
      </c>
      <c r="O25" s="4">
        <v>0</v>
      </c>
      <c r="P25" s="4">
        <v>0</v>
      </c>
      <c r="Q25" s="7">
        <f t="shared" si="3"/>
        <v>2628.81</v>
      </c>
      <c r="R25" s="4">
        <f t="shared" si="4"/>
        <v>3020.5099999999998</v>
      </c>
      <c r="S25" s="7">
        <f t="shared" si="5"/>
        <v>718.88137999999992</v>
      </c>
      <c r="T25" s="7">
        <f t="shared" si="6"/>
        <v>2.8090742999999998</v>
      </c>
      <c r="U25" s="7">
        <f t="shared" si="7"/>
        <v>15.102549999999999</v>
      </c>
      <c r="V25" s="7">
        <f t="shared" si="8"/>
        <v>48.630211000000003</v>
      </c>
      <c r="W25" s="7">
        <f t="shared" si="9"/>
        <v>256.74334999999996</v>
      </c>
      <c r="X25" s="7">
        <f t="shared" si="10"/>
        <v>4014.0463542999996</v>
      </c>
      <c r="Y25" s="7">
        <f t="shared" si="11"/>
        <v>4062.6765652999993</v>
      </c>
    </row>
    <row r="26" spans="1:25" s="14" customFormat="1" x14ac:dyDescent="0.3">
      <c r="A26" s="13" t="s">
        <v>27</v>
      </c>
      <c r="B26" s="8">
        <v>4</v>
      </c>
      <c r="C26" s="8" t="s">
        <v>30</v>
      </c>
      <c r="D26" s="4">
        <v>1767.97</v>
      </c>
      <c r="E26" s="4">
        <v>552.37</v>
      </c>
      <c r="F26" s="4">
        <v>11.6</v>
      </c>
      <c r="G26" s="3">
        <f t="shared" si="0"/>
        <v>77.72</v>
      </c>
      <c r="H26" s="4">
        <v>276.51</v>
      </c>
      <c r="I26" s="3">
        <f t="shared" si="1"/>
        <v>2686.17</v>
      </c>
      <c r="J26" s="5">
        <v>34.81</v>
      </c>
      <c r="K26" s="4">
        <f>345.03+46.67</f>
        <v>391.7</v>
      </c>
      <c r="L26" s="4">
        <v>3215.8199999999997</v>
      </c>
      <c r="M26" s="4">
        <v>0</v>
      </c>
      <c r="N26" s="4">
        <v>0</v>
      </c>
      <c r="O26" s="4">
        <v>0</v>
      </c>
      <c r="P26" s="4">
        <v>0</v>
      </c>
      <c r="Q26" s="7">
        <f t="shared" si="3"/>
        <v>2720.98</v>
      </c>
      <c r="R26" s="4">
        <f t="shared" si="4"/>
        <v>3112.68</v>
      </c>
      <c r="S26" s="7">
        <f t="shared" si="5"/>
        <v>740.81784000000005</v>
      </c>
      <c r="T26" s="7">
        <f t="shared" si="6"/>
        <v>2.8947924</v>
      </c>
      <c r="U26" s="7">
        <f t="shared" si="7"/>
        <v>15.5634</v>
      </c>
      <c r="V26" s="7">
        <f t="shared" si="8"/>
        <v>50.114148000000007</v>
      </c>
      <c r="W26" s="7">
        <f t="shared" si="9"/>
        <v>264.57779999999997</v>
      </c>
      <c r="X26" s="7">
        <f t="shared" si="10"/>
        <v>4136.5338323999995</v>
      </c>
      <c r="Y26" s="7">
        <f t="shared" si="11"/>
        <v>4186.6479804000001</v>
      </c>
    </row>
    <row r="27" spans="1:25" s="14" customFormat="1" x14ac:dyDescent="0.3">
      <c r="A27" s="13" t="s">
        <v>27</v>
      </c>
      <c r="B27" s="8">
        <v>4</v>
      </c>
      <c r="C27" s="8" t="s">
        <v>31</v>
      </c>
      <c r="D27" s="4">
        <v>1767.97</v>
      </c>
      <c r="E27" s="4">
        <v>552.37</v>
      </c>
      <c r="F27" s="4">
        <v>11.6</v>
      </c>
      <c r="G27" s="3">
        <f t="shared" si="0"/>
        <v>77.72</v>
      </c>
      <c r="H27" s="4">
        <v>368.68</v>
      </c>
      <c r="I27" s="3">
        <f t="shared" si="1"/>
        <v>2778.3399999999997</v>
      </c>
      <c r="J27" s="5">
        <v>34.81</v>
      </c>
      <c r="K27" s="4">
        <f>345.03+46.67</f>
        <v>391.7</v>
      </c>
      <c r="L27" s="4">
        <v>3215.8199999999997</v>
      </c>
      <c r="M27" s="4">
        <v>0</v>
      </c>
      <c r="N27" s="4">
        <v>0</v>
      </c>
      <c r="O27" s="4">
        <v>0</v>
      </c>
      <c r="P27" s="4">
        <v>0</v>
      </c>
      <c r="Q27" s="7">
        <f t="shared" si="3"/>
        <v>2813.1499999999996</v>
      </c>
      <c r="R27" s="4">
        <f t="shared" si="4"/>
        <v>3204.8499999999995</v>
      </c>
      <c r="S27" s="7">
        <f t="shared" si="5"/>
        <v>762.75429999999994</v>
      </c>
      <c r="T27" s="7">
        <f t="shared" si="6"/>
        <v>2.9805104999999998</v>
      </c>
      <c r="U27" s="7">
        <f t="shared" si="7"/>
        <v>16.024249999999999</v>
      </c>
      <c r="V27" s="7">
        <f t="shared" si="8"/>
        <v>51.59808499999999</v>
      </c>
      <c r="W27" s="7">
        <f t="shared" si="9"/>
        <v>272.41224999999997</v>
      </c>
      <c r="X27" s="7">
        <f t="shared" si="10"/>
        <v>4259.0213104999993</v>
      </c>
      <c r="Y27" s="7">
        <f t="shared" si="11"/>
        <v>4310.6193954999999</v>
      </c>
    </row>
    <row r="28" spans="1:25" s="14" customFormat="1" x14ac:dyDescent="0.3">
      <c r="A28" s="13" t="s">
        <v>32</v>
      </c>
      <c r="B28" s="8">
        <v>5</v>
      </c>
      <c r="C28" s="8">
        <v>0</v>
      </c>
      <c r="D28" s="4">
        <v>1564.1299999999999</v>
      </c>
      <c r="E28" s="4">
        <v>544.12</v>
      </c>
      <c r="F28" s="4">
        <v>10.54</v>
      </c>
      <c r="G28" s="3">
        <f t="shared" si="0"/>
        <v>70.617999999999995</v>
      </c>
      <c r="H28" s="4">
        <v>0</v>
      </c>
      <c r="I28" s="3">
        <f t="shared" si="1"/>
        <v>2189.4079999999999</v>
      </c>
      <c r="J28" s="5">
        <v>31.62</v>
      </c>
      <c r="K28" s="4">
        <f>325.38+44</f>
        <v>369.38</v>
      </c>
      <c r="L28" s="4">
        <v>2970.7599999999998</v>
      </c>
      <c r="M28" s="4">
        <v>0</v>
      </c>
      <c r="N28" s="4">
        <v>0</v>
      </c>
      <c r="O28" s="4">
        <v>0</v>
      </c>
      <c r="P28" s="4">
        <v>0</v>
      </c>
      <c r="Q28" s="7">
        <f t="shared" si="3"/>
        <v>2221.0279999999998</v>
      </c>
      <c r="R28" s="4">
        <f t="shared" si="4"/>
        <v>2590.4079999999999</v>
      </c>
      <c r="S28" s="7">
        <f t="shared" si="5"/>
        <v>616.51710400000002</v>
      </c>
      <c r="T28" s="7">
        <f t="shared" si="6"/>
        <v>2.4090794399999997</v>
      </c>
      <c r="U28" s="7">
        <f t="shared" si="7"/>
        <v>12.95204</v>
      </c>
      <c r="V28" s="7">
        <f t="shared" si="8"/>
        <v>41.705568800000002</v>
      </c>
      <c r="W28" s="7">
        <f t="shared" si="9"/>
        <v>220.18468000000001</v>
      </c>
      <c r="X28" s="7">
        <f t="shared" si="10"/>
        <v>3442.4709034399998</v>
      </c>
      <c r="Y28" s="7">
        <f t="shared" si="11"/>
        <v>3484.1764722399998</v>
      </c>
    </row>
    <row r="29" spans="1:25" s="14" customFormat="1" x14ac:dyDescent="0.3">
      <c r="A29" s="13" t="s">
        <v>32</v>
      </c>
      <c r="B29" s="8">
        <v>5</v>
      </c>
      <c r="C29" s="8" t="s">
        <v>28</v>
      </c>
      <c r="D29" s="4">
        <v>1564.1299999999999</v>
      </c>
      <c r="E29" s="4">
        <v>544.12</v>
      </c>
      <c r="F29" s="4">
        <v>10.54</v>
      </c>
      <c r="G29" s="3">
        <f t="shared" si="0"/>
        <v>70.617999999999995</v>
      </c>
      <c r="H29" s="4">
        <v>80.06</v>
      </c>
      <c r="I29" s="3">
        <f t="shared" si="1"/>
        <v>2269.4679999999998</v>
      </c>
      <c r="J29" s="5">
        <v>31.62</v>
      </c>
      <c r="K29" s="4">
        <f>325.38+44</f>
        <v>369.38</v>
      </c>
      <c r="L29" s="4">
        <v>2970.7599999999998</v>
      </c>
      <c r="M29" s="4">
        <v>0</v>
      </c>
      <c r="N29" s="4">
        <v>0</v>
      </c>
      <c r="O29" s="4">
        <v>0</v>
      </c>
      <c r="P29" s="4">
        <v>0</v>
      </c>
      <c r="Q29" s="7">
        <f t="shared" si="3"/>
        <v>2301.0879999999997</v>
      </c>
      <c r="R29" s="4">
        <f t="shared" si="4"/>
        <v>2670.4679999999998</v>
      </c>
      <c r="S29" s="7">
        <f t="shared" si="5"/>
        <v>635.57138399999997</v>
      </c>
      <c r="T29" s="7">
        <f t="shared" si="6"/>
        <v>2.4835352400000001</v>
      </c>
      <c r="U29" s="7">
        <f t="shared" si="7"/>
        <v>13.35234</v>
      </c>
      <c r="V29" s="7">
        <f t="shared" si="8"/>
        <v>42.994534800000004</v>
      </c>
      <c r="W29" s="7">
        <f t="shared" si="9"/>
        <v>226.98978</v>
      </c>
      <c r="X29" s="7">
        <f t="shared" si="10"/>
        <v>3548.8650392399995</v>
      </c>
      <c r="Y29" s="7">
        <f t="shared" si="11"/>
        <v>3591.8595740399996</v>
      </c>
    </row>
    <row r="30" spans="1:25" x14ac:dyDescent="0.3">
      <c r="A30" s="1" t="s">
        <v>32</v>
      </c>
      <c r="B30" s="2">
        <v>5</v>
      </c>
      <c r="C30" s="2" t="s">
        <v>29</v>
      </c>
      <c r="D30" s="3">
        <v>1564.1299999999999</v>
      </c>
      <c r="E30" s="3">
        <v>544.12</v>
      </c>
      <c r="F30" s="3">
        <v>10.54</v>
      </c>
      <c r="G30" s="3">
        <f t="shared" si="0"/>
        <v>70.617999999999995</v>
      </c>
      <c r="H30" s="3">
        <v>160.12</v>
      </c>
      <c r="I30" s="3">
        <f t="shared" si="1"/>
        <v>2349.5279999999998</v>
      </c>
      <c r="J30" s="16">
        <v>31.62</v>
      </c>
      <c r="K30" s="3">
        <f>325.38+44</f>
        <v>369.38</v>
      </c>
      <c r="L30" s="3">
        <v>2970.7599999999998</v>
      </c>
      <c r="M30" s="3">
        <v>0</v>
      </c>
      <c r="N30" s="3">
        <v>0</v>
      </c>
      <c r="O30" s="3">
        <v>0</v>
      </c>
      <c r="P30" s="3">
        <v>0</v>
      </c>
      <c r="Q30" s="7">
        <f t="shared" si="3"/>
        <v>2381.1479999999997</v>
      </c>
      <c r="R30" s="3">
        <f t="shared" si="4"/>
        <v>2750.5279999999998</v>
      </c>
      <c r="S30" s="3">
        <f t="shared" si="5"/>
        <v>654.62566399999992</v>
      </c>
      <c r="T30" s="3">
        <f t="shared" si="6"/>
        <v>2.5579910399999997</v>
      </c>
      <c r="U30" s="3">
        <f t="shared" si="7"/>
        <v>13.75264</v>
      </c>
      <c r="V30" s="3">
        <f t="shared" si="8"/>
        <v>44.283500799999999</v>
      </c>
      <c r="W30" s="3">
        <f t="shared" si="9"/>
        <v>233.79487999999998</v>
      </c>
      <c r="X30" s="3">
        <f t="shared" si="10"/>
        <v>3655.2591750399997</v>
      </c>
      <c r="Y30" s="3">
        <f t="shared" si="11"/>
        <v>3699.5426758399999</v>
      </c>
    </row>
    <row r="31" spans="1:25" s="14" customFormat="1" x14ac:dyDescent="0.3">
      <c r="A31" s="13" t="s">
        <v>32</v>
      </c>
      <c r="B31" s="8">
        <v>5</v>
      </c>
      <c r="C31" s="8" t="s">
        <v>30</v>
      </c>
      <c r="D31" s="4">
        <v>1564.1299999999999</v>
      </c>
      <c r="E31" s="4">
        <v>544.12</v>
      </c>
      <c r="F31" s="4">
        <v>10.54</v>
      </c>
      <c r="G31" s="3">
        <f t="shared" si="0"/>
        <v>70.617999999999995</v>
      </c>
      <c r="H31" s="4">
        <v>240.18</v>
      </c>
      <c r="I31" s="3">
        <f t="shared" si="1"/>
        <v>2429.5879999999997</v>
      </c>
      <c r="J31" s="5">
        <v>31.62</v>
      </c>
      <c r="K31" s="4">
        <f>325.38+44</f>
        <v>369.38</v>
      </c>
      <c r="L31" s="4">
        <v>2970.7599999999998</v>
      </c>
      <c r="M31" s="4">
        <v>0</v>
      </c>
      <c r="N31" s="4">
        <v>0</v>
      </c>
      <c r="O31" s="4">
        <v>0</v>
      </c>
      <c r="P31" s="4">
        <v>0</v>
      </c>
      <c r="Q31" s="7">
        <f t="shared" si="3"/>
        <v>2461.2079999999996</v>
      </c>
      <c r="R31" s="4">
        <f t="shared" si="4"/>
        <v>2830.5879999999997</v>
      </c>
      <c r="S31" s="7">
        <f t="shared" si="5"/>
        <v>673.67994399999998</v>
      </c>
      <c r="T31" s="7">
        <f t="shared" si="6"/>
        <v>2.6324468399999996</v>
      </c>
      <c r="U31" s="7">
        <f t="shared" si="7"/>
        <v>14.152939999999999</v>
      </c>
      <c r="V31" s="7">
        <f t="shared" si="8"/>
        <v>45.572466800000001</v>
      </c>
      <c r="W31" s="7">
        <f t="shared" si="9"/>
        <v>240.59997999999999</v>
      </c>
      <c r="X31" s="7">
        <f t="shared" si="10"/>
        <v>3761.6533108399994</v>
      </c>
      <c r="Y31" s="7">
        <f t="shared" si="11"/>
        <v>3807.2257776399993</v>
      </c>
    </row>
    <row r="32" spans="1:25" s="14" customFormat="1" x14ac:dyDescent="0.3">
      <c r="A32" s="13" t="s">
        <v>32</v>
      </c>
      <c r="B32" s="8">
        <v>5</v>
      </c>
      <c r="C32" s="8" t="s">
        <v>31</v>
      </c>
      <c r="D32" s="4">
        <v>1564.1299999999999</v>
      </c>
      <c r="E32" s="4">
        <v>544.12</v>
      </c>
      <c r="F32" s="4">
        <v>10.54</v>
      </c>
      <c r="G32" s="3">
        <f t="shared" si="0"/>
        <v>70.617999999999995</v>
      </c>
      <c r="H32" s="4">
        <v>320.24</v>
      </c>
      <c r="I32" s="3">
        <f t="shared" si="1"/>
        <v>2509.6480000000001</v>
      </c>
      <c r="J32" s="5">
        <v>31.62</v>
      </c>
      <c r="K32" s="4">
        <f>325.38+44</f>
        <v>369.38</v>
      </c>
      <c r="L32" s="4">
        <v>2970.7599999999998</v>
      </c>
      <c r="M32" s="4">
        <v>0</v>
      </c>
      <c r="N32" s="4">
        <v>0</v>
      </c>
      <c r="O32" s="4">
        <v>0</v>
      </c>
      <c r="P32" s="4">
        <v>0</v>
      </c>
      <c r="Q32" s="7">
        <f t="shared" si="3"/>
        <v>2541.268</v>
      </c>
      <c r="R32" s="4">
        <f t="shared" si="4"/>
        <v>2910.6480000000001</v>
      </c>
      <c r="S32" s="7">
        <f t="shared" si="5"/>
        <v>692.73422400000015</v>
      </c>
      <c r="T32" s="7">
        <f t="shared" si="6"/>
        <v>2.70690264</v>
      </c>
      <c r="U32" s="7">
        <f t="shared" si="7"/>
        <v>14.553240000000001</v>
      </c>
      <c r="V32" s="7">
        <f t="shared" si="8"/>
        <v>46.861432800000003</v>
      </c>
      <c r="W32" s="7">
        <f t="shared" si="9"/>
        <v>247.40508000000003</v>
      </c>
      <c r="X32" s="7">
        <f t="shared" si="10"/>
        <v>3868.0474466400005</v>
      </c>
      <c r="Y32" s="7">
        <f t="shared" si="11"/>
        <v>3914.9088794400004</v>
      </c>
    </row>
    <row r="33" spans="1:25" s="14" customFormat="1" x14ac:dyDescent="0.3">
      <c r="A33" s="13" t="s">
        <v>33</v>
      </c>
      <c r="B33" s="8">
        <v>6</v>
      </c>
      <c r="C33" s="8">
        <v>0</v>
      </c>
      <c r="D33" s="4">
        <v>1403.76</v>
      </c>
      <c r="E33" s="4">
        <v>536.12</v>
      </c>
      <c r="F33" s="4">
        <v>9.6999999999999993</v>
      </c>
      <c r="G33" s="3">
        <f t="shared" si="0"/>
        <v>64.989999999999995</v>
      </c>
      <c r="H33" s="4">
        <v>0</v>
      </c>
      <c r="I33" s="3">
        <f t="shared" si="1"/>
        <v>2014.5700000000002</v>
      </c>
      <c r="J33" s="5">
        <v>29.1</v>
      </c>
      <c r="K33" s="4">
        <f>292.13+39.5</f>
        <v>331.63</v>
      </c>
      <c r="L33" s="4">
        <v>2543.4</v>
      </c>
      <c r="M33" s="4">
        <v>0</v>
      </c>
      <c r="N33" s="4">
        <v>0</v>
      </c>
      <c r="O33" s="4">
        <v>0</v>
      </c>
      <c r="P33" s="4">
        <v>0</v>
      </c>
      <c r="Q33" s="7">
        <f t="shared" si="3"/>
        <v>2043.67</v>
      </c>
      <c r="R33" s="4">
        <f t="shared" si="4"/>
        <v>2375.3000000000002</v>
      </c>
      <c r="S33" s="7">
        <f t="shared" si="5"/>
        <v>565.32140000000004</v>
      </c>
      <c r="T33" s="7">
        <f t="shared" si="6"/>
        <v>2.2090290000000001</v>
      </c>
      <c r="U33" s="7">
        <f t="shared" si="7"/>
        <v>11.8765</v>
      </c>
      <c r="V33" s="7">
        <f t="shared" si="8"/>
        <v>38.24233000000001</v>
      </c>
      <c r="W33" s="7">
        <f t="shared" si="9"/>
        <v>201.90050000000002</v>
      </c>
      <c r="X33" s="7">
        <f t="shared" si="10"/>
        <v>3156.6074290000001</v>
      </c>
      <c r="Y33" s="7">
        <f t="shared" si="11"/>
        <v>3194.8497590000002</v>
      </c>
    </row>
    <row r="34" spans="1:25" s="14" customFormat="1" x14ac:dyDescent="0.3">
      <c r="A34" s="13" t="s">
        <v>33</v>
      </c>
      <c r="B34" s="8">
        <v>6</v>
      </c>
      <c r="C34" s="8" t="s">
        <v>28</v>
      </c>
      <c r="D34" s="4">
        <v>1403.76</v>
      </c>
      <c r="E34" s="4">
        <v>536.12</v>
      </c>
      <c r="F34" s="4">
        <v>9.6999999999999993</v>
      </c>
      <c r="G34" s="3">
        <f t="shared" si="0"/>
        <v>64.989999999999995</v>
      </c>
      <c r="H34" s="4">
        <v>70.12</v>
      </c>
      <c r="I34" s="3">
        <f t="shared" si="1"/>
        <v>2084.69</v>
      </c>
      <c r="J34" s="5">
        <v>29.1</v>
      </c>
      <c r="K34" s="4">
        <f t="shared" ref="K34:K37" si="14">292.13+39.5</f>
        <v>331.63</v>
      </c>
      <c r="L34" s="4">
        <v>2543.4</v>
      </c>
      <c r="M34" s="4">
        <v>0</v>
      </c>
      <c r="N34" s="4">
        <v>0</v>
      </c>
      <c r="O34" s="4">
        <v>0</v>
      </c>
      <c r="P34" s="4">
        <v>0</v>
      </c>
      <c r="Q34" s="7">
        <f t="shared" si="3"/>
        <v>2113.79</v>
      </c>
      <c r="R34" s="4">
        <f t="shared" si="4"/>
        <v>2445.42</v>
      </c>
      <c r="S34" s="7">
        <f t="shared" si="5"/>
        <v>582.00996000000009</v>
      </c>
      <c r="T34" s="7">
        <f t="shared" si="6"/>
        <v>2.2742406000000002</v>
      </c>
      <c r="U34" s="7">
        <f t="shared" si="7"/>
        <v>12.2271</v>
      </c>
      <c r="V34" s="7">
        <f t="shared" si="8"/>
        <v>39.371262000000002</v>
      </c>
      <c r="W34" s="7">
        <f t="shared" si="9"/>
        <v>207.86070000000001</v>
      </c>
      <c r="X34" s="7">
        <f t="shared" si="10"/>
        <v>3249.7920006000008</v>
      </c>
      <c r="Y34" s="7">
        <f t="shared" si="11"/>
        <v>3289.163262600001</v>
      </c>
    </row>
    <row r="35" spans="1:25" s="14" customFormat="1" x14ac:dyDescent="0.3">
      <c r="A35" s="13" t="s">
        <v>33</v>
      </c>
      <c r="B35" s="8">
        <v>6</v>
      </c>
      <c r="C35" s="8" t="s">
        <v>29</v>
      </c>
      <c r="D35" s="4">
        <v>1403.76</v>
      </c>
      <c r="E35" s="4">
        <v>536.12</v>
      </c>
      <c r="F35" s="4">
        <v>9.6999999999999993</v>
      </c>
      <c r="G35" s="3">
        <f t="shared" si="0"/>
        <v>64.989999999999995</v>
      </c>
      <c r="H35" s="4">
        <v>140.24</v>
      </c>
      <c r="I35" s="3">
        <f t="shared" si="1"/>
        <v>2154.8100000000004</v>
      </c>
      <c r="J35" s="5">
        <v>29.1</v>
      </c>
      <c r="K35" s="4">
        <f t="shared" si="14"/>
        <v>331.63</v>
      </c>
      <c r="L35" s="4">
        <v>2543.4</v>
      </c>
      <c r="M35" s="4">
        <v>0</v>
      </c>
      <c r="N35" s="4">
        <v>0</v>
      </c>
      <c r="O35" s="4">
        <v>0</v>
      </c>
      <c r="P35" s="4">
        <v>0</v>
      </c>
      <c r="Q35" s="7">
        <f t="shared" si="3"/>
        <v>2183.9100000000003</v>
      </c>
      <c r="R35" s="4">
        <f t="shared" si="4"/>
        <v>2515.5400000000004</v>
      </c>
      <c r="S35" s="7">
        <f t="shared" si="5"/>
        <v>598.69852000000014</v>
      </c>
      <c r="T35" s="7">
        <f t="shared" si="6"/>
        <v>2.3394522000000002</v>
      </c>
      <c r="U35" s="7">
        <f t="shared" si="7"/>
        <v>12.577700000000002</v>
      </c>
      <c r="V35" s="7">
        <f t="shared" si="8"/>
        <v>40.500194000000008</v>
      </c>
      <c r="W35" s="7">
        <f t="shared" si="9"/>
        <v>213.82090000000005</v>
      </c>
      <c r="X35" s="7">
        <f t="shared" si="10"/>
        <v>3342.9765722000006</v>
      </c>
      <c r="Y35" s="7">
        <f t="shared" si="11"/>
        <v>3383.4767662000008</v>
      </c>
    </row>
    <row r="36" spans="1:25" s="14" customFormat="1" x14ac:dyDescent="0.3">
      <c r="A36" s="13" t="s">
        <v>33</v>
      </c>
      <c r="B36" s="8">
        <v>6</v>
      </c>
      <c r="C36" s="8" t="s">
        <v>30</v>
      </c>
      <c r="D36" s="4">
        <v>1403.76</v>
      </c>
      <c r="E36" s="4">
        <v>536.12</v>
      </c>
      <c r="F36" s="4">
        <v>9.6999999999999993</v>
      </c>
      <c r="G36" s="3">
        <f t="shared" si="0"/>
        <v>64.989999999999995</v>
      </c>
      <c r="H36" s="4">
        <v>210.36</v>
      </c>
      <c r="I36" s="3">
        <f t="shared" si="1"/>
        <v>2224.9300000000003</v>
      </c>
      <c r="J36" s="5">
        <v>29.1</v>
      </c>
      <c r="K36" s="4">
        <f t="shared" si="14"/>
        <v>331.63</v>
      </c>
      <c r="L36" s="4">
        <v>2543.4</v>
      </c>
      <c r="M36" s="4">
        <v>0</v>
      </c>
      <c r="N36" s="4">
        <v>0</v>
      </c>
      <c r="O36" s="4">
        <v>0</v>
      </c>
      <c r="P36" s="4">
        <v>0</v>
      </c>
      <c r="Q36" s="7">
        <f t="shared" si="3"/>
        <v>2254.0300000000002</v>
      </c>
      <c r="R36" s="4">
        <f t="shared" si="4"/>
        <v>2585.6600000000003</v>
      </c>
      <c r="S36" s="7">
        <f t="shared" si="5"/>
        <v>615.38708000000008</v>
      </c>
      <c r="T36" s="7">
        <f t="shared" si="6"/>
        <v>2.4046638000000002</v>
      </c>
      <c r="U36" s="7">
        <f t="shared" si="7"/>
        <v>12.928300000000002</v>
      </c>
      <c r="V36" s="7">
        <f t="shared" si="8"/>
        <v>41.629126000000007</v>
      </c>
      <c r="W36" s="7">
        <f t="shared" si="9"/>
        <v>219.78110000000004</v>
      </c>
      <c r="X36" s="7">
        <f t="shared" si="10"/>
        <v>3436.1611438000004</v>
      </c>
      <c r="Y36" s="7">
        <f t="shared" si="11"/>
        <v>3477.7902698000003</v>
      </c>
    </row>
    <row r="37" spans="1:25" s="14" customFormat="1" x14ac:dyDescent="0.3">
      <c r="A37" s="13" t="s">
        <v>33</v>
      </c>
      <c r="B37" s="8">
        <v>6</v>
      </c>
      <c r="C37" s="8" t="s">
        <v>31</v>
      </c>
      <c r="D37" s="4">
        <v>1403.76</v>
      </c>
      <c r="E37" s="4">
        <v>536.12</v>
      </c>
      <c r="F37" s="4">
        <v>9.6999999999999993</v>
      </c>
      <c r="G37" s="3">
        <f t="shared" si="0"/>
        <v>64.989999999999995</v>
      </c>
      <c r="H37" s="4">
        <v>280.48</v>
      </c>
      <c r="I37" s="3">
        <f t="shared" si="1"/>
        <v>2295.0500000000002</v>
      </c>
      <c r="J37" s="5">
        <v>29.1</v>
      </c>
      <c r="K37" s="4">
        <f t="shared" si="14"/>
        <v>331.63</v>
      </c>
      <c r="L37" s="4">
        <v>2543.4</v>
      </c>
      <c r="M37" s="4">
        <v>0</v>
      </c>
      <c r="N37" s="4">
        <v>0</v>
      </c>
      <c r="O37" s="4">
        <v>0</v>
      </c>
      <c r="P37" s="4">
        <v>0</v>
      </c>
      <c r="Q37" s="7">
        <f t="shared" si="3"/>
        <v>2324.15</v>
      </c>
      <c r="R37" s="4">
        <f t="shared" si="4"/>
        <v>2655.78</v>
      </c>
      <c r="S37" s="7">
        <f t="shared" si="5"/>
        <v>632.07564000000002</v>
      </c>
      <c r="T37" s="7">
        <f t="shared" si="6"/>
        <v>2.4698754000000003</v>
      </c>
      <c r="U37" s="7">
        <f t="shared" si="7"/>
        <v>13.2789</v>
      </c>
      <c r="V37" s="7">
        <f t="shared" si="8"/>
        <v>42.758058000000013</v>
      </c>
      <c r="W37" s="7">
        <f t="shared" si="9"/>
        <v>225.74130000000002</v>
      </c>
      <c r="X37" s="7">
        <f t="shared" si="10"/>
        <v>3529.3457154000002</v>
      </c>
      <c r="Y37" s="7">
        <f t="shared" si="11"/>
        <v>3572.1037734000001</v>
      </c>
    </row>
    <row r="38" spans="1:25" s="14" customFormat="1" x14ac:dyDescent="0.3">
      <c r="A38" s="13" t="s">
        <v>34</v>
      </c>
      <c r="B38" s="8">
        <v>7</v>
      </c>
      <c r="C38" s="8">
        <v>0</v>
      </c>
      <c r="D38" s="4">
        <v>1246.97</v>
      </c>
      <c r="E38" s="4">
        <v>529.92999999999995</v>
      </c>
      <c r="F38" s="4">
        <v>8.8800000000000008</v>
      </c>
      <c r="G38" s="3">
        <f t="shared" si="0"/>
        <v>59.496000000000009</v>
      </c>
      <c r="H38" s="4">
        <v>0</v>
      </c>
      <c r="I38" s="3">
        <f t="shared" si="1"/>
        <v>1845.2760000000003</v>
      </c>
      <c r="J38" s="5">
        <v>26.65</v>
      </c>
      <c r="K38" s="4">
        <f>261.67+35.42</f>
        <v>297.09000000000003</v>
      </c>
      <c r="L38" s="4">
        <v>2143.42</v>
      </c>
      <c r="M38" s="4">
        <v>0</v>
      </c>
      <c r="N38" s="4">
        <v>0</v>
      </c>
      <c r="O38" s="4">
        <v>0</v>
      </c>
      <c r="P38" s="4">
        <v>0</v>
      </c>
      <c r="Q38" s="7">
        <f t="shared" si="3"/>
        <v>1871.9260000000004</v>
      </c>
      <c r="R38" s="4">
        <f t="shared" si="4"/>
        <v>2169.0160000000005</v>
      </c>
      <c r="S38" s="7">
        <f t="shared" si="5"/>
        <v>516.22580800000014</v>
      </c>
      <c r="T38" s="7">
        <f t="shared" si="6"/>
        <v>2.0171848800000003</v>
      </c>
      <c r="U38" s="7">
        <f t="shared" si="7"/>
        <v>10.845080000000003</v>
      </c>
      <c r="V38" s="7">
        <f t="shared" si="8"/>
        <v>34.921157600000008</v>
      </c>
      <c r="W38" s="7">
        <f t="shared" si="9"/>
        <v>184.36636000000007</v>
      </c>
      <c r="X38" s="7">
        <f t="shared" si="10"/>
        <v>2882.4704328800008</v>
      </c>
      <c r="Y38" s="7">
        <f t="shared" si="11"/>
        <v>2917.3915904800006</v>
      </c>
    </row>
    <row r="39" spans="1:25" s="14" customFormat="1" x14ac:dyDescent="0.3">
      <c r="A39" s="13" t="s">
        <v>34</v>
      </c>
      <c r="B39" s="8">
        <v>7</v>
      </c>
      <c r="C39" s="8" t="s">
        <v>28</v>
      </c>
      <c r="D39" s="4">
        <v>1246.97</v>
      </c>
      <c r="E39" s="4">
        <v>529.92999999999995</v>
      </c>
      <c r="F39" s="4">
        <v>8.8800000000000008</v>
      </c>
      <c r="G39" s="3">
        <f t="shared" si="0"/>
        <v>59.496000000000009</v>
      </c>
      <c r="H39" s="4">
        <v>60.99</v>
      </c>
      <c r="I39" s="3">
        <f t="shared" si="1"/>
        <v>1906.2660000000003</v>
      </c>
      <c r="J39" s="5">
        <v>26.65</v>
      </c>
      <c r="K39" s="4">
        <f t="shared" ref="K39:K42" si="15">261.67+35.42</f>
        <v>297.09000000000003</v>
      </c>
      <c r="L39" s="4">
        <v>2143.42</v>
      </c>
      <c r="M39" s="4">
        <v>0</v>
      </c>
      <c r="N39" s="4">
        <v>0</v>
      </c>
      <c r="O39" s="4">
        <v>0</v>
      </c>
      <c r="P39" s="4">
        <v>0</v>
      </c>
      <c r="Q39" s="7">
        <f t="shared" si="3"/>
        <v>1932.9160000000004</v>
      </c>
      <c r="R39" s="4">
        <f t="shared" si="4"/>
        <v>2230.0060000000003</v>
      </c>
      <c r="S39" s="7">
        <f t="shared" si="5"/>
        <v>530.74142800000004</v>
      </c>
      <c r="T39" s="7">
        <f t="shared" si="6"/>
        <v>2.0739055800000004</v>
      </c>
      <c r="U39" s="7">
        <f t="shared" si="7"/>
        <v>11.150030000000001</v>
      </c>
      <c r="V39" s="7">
        <f t="shared" si="8"/>
        <v>35.903096600000005</v>
      </c>
      <c r="W39" s="7">
        <f t="shared" si="9"/>
        <v>189.55051000000003</v>
      </c>
      <c r="X39" s="7">
        <f t="shared" si="10"/>
        <v>2963.5218735800004</v>
      </c>
      <c r="Y39" s="7">
        <f t="shared" si="11"/>
        <v>2999.4249701800004</v>
      </c>
    </row>
    <row r="40" spans="1:25" s="14" customFormat="1" x14ac:dyDescent="0.3">
      <c r="A40" s="13" t="s">
        <v>34</v>
      </c>
      <c r="B40" s="8">
        <v>7</v>
      </c>
      <c r="C40" s="8" t="s">
        <v>29</v>
      </c>
      <c r="D40" s="4">
        <v>1246.97</v>
      </c>
      <c r="E40" s="4">
        <v>529.92999999999995</v>
      </c>
      <c r="F40" s="4">
        <v>8.8800000000000008</v>
      </c>
      <c r="G40" s="3">
        <f t="shared" si="0"/>
        <v>59.496000000000009</v>
      </c>
      <c r="H40" s="4">
        <v>121.98</v>
      </c>
      <c r="I40" s="3">
        <f t="shared" si="1"/>
        <v>1967.2560000000003</v>
      </c>
      <c r="J40" s="5">
        <v>26.65</v>
      </c>
      <c r="K40" s="4">
        <f t="shared" si="15"/>
        <v>297.09000000000003</v>
      </c>
      <c r="L40" s="4">
        <v>2143.42</v>
      </c>
      <c r="M40" s="4">
        <v>0</v>
      </c>
      <c r="N40" s="4">
        <v>0</v>
      </c>
      <c r="O40" s="4">
        <v>0</v>
      </c>
      <c r="P40" s="4">
        <v>0</v>
      </c>
      <c r="Q40" s="7">
        <f t="shared" si="3"/>
        <v>1993.9060000000004</v>
      </c>
      <c r="R40" s="4">
        <f t="shared" si="4"/>
        <v>2290.9960000000005</v>
      </c>
      <c r="S40" s="7">
        <f t="shared" si="5"/>
        <v>545.25704800000017</v>
      </c>
      <c r="T40" s="7">
        <f t="shared" si="6"/>
        <v>2.1306262800000004</v>
      </c>
      <c r="U40" s="7">
        <f t="shared" si="7"/>
        <v>11.454980000000003</v>
      </c>
      <c r="V40" s="7">
        <f t="shared" si="8"/>
        <v>36.885035600000009</v>
      </c>
      <c r="W40" s="7">
        <f t="shared" si="9"/>
        <v>194.73466000000005</v>
      </c>
      <c r="X40" s="7">
        <f t="shared" si="10"/>
        <v>3044.5733142800004</v>
      </c>
      <c r="Y40" s="7">
        <f t="shared" si="11"/>
        <v>3081.4583498800002</v>
      </c>
    </row>
    <row r="41" spans="1:25" s="14" customFormat="1" x14ac:dyDescent="0.3">
      <c r="A41" s="13" t="s">
        <v>34</v>
      </c>
      <c r="B41" s="8">
        <v>7</v>
      </c>
      <c r="C41" s="8" t="s">
        <v>30</v>
      </c>
      <c r="D41" s="4">
        <v>1246.97</v>
      </c>
      <c r="E41" s="4">
        <v>529.92999999999995</v>
      </c>
      <c r="F41" s="4">
        <v>8.8800000000000008</v>
      </c>
      <c r="G41" s="3">
        <f t="shared" si="0"/>
        <v>59.496000000000009</v>
      </c>
      <c r="H41" s="4">
        <v>182.97</v>
      </c>
      <c r="I41" s="3">
        <f t="shared" si="1"/>
        <v>2028.2460000000003</v>
      </c>
      <c r="J41" s="5">
        <v>26.65</v>
      </c>
      <c r="K41" s="4">
        <f t="shared" si="15"/>
        <v>297.09000000000003</v>
      </c>
      <c r="L41" s="4">
        <v>2143.42</v>
      </c>
      <c r="M41" s="4">
        <v>0</v>
      </c>
      <c r="N41" s="4">
        <v>0</v>
      </c>
      <c r="O41" s="4">
        <v>0</v>
      </c>
      <c r="P41" s="4">
        <v>0</v>
      </c>
      <c r="Q41" s="7">
        <f t="shared" si="3"/>
        <v>2054.8960000000002</v>
      </c>
      <c r="R41" s="4">
        <f t="shared" si="4"/>
        <v>2351.9860000000003</v>
      </c>
      <c r="S41" s="7">
        <f t="shared" si="5"/>
        <v>559.77266800000007</v>
      </c>
      <c r="T41" s="7">
        <f t="shared" si="6"/>
        <v>2.1873469800000005</v>
      </c>
      <c r="U41" s="7">
        <f t="shared" si="7"/>
        <v>11.759930000000002</v>
      </c>
      <c r="V41" s="7">
        <f t="shared" si="8"/>
        <v>37.866974600000006</v>
      </c>
      <c r="W41" s="7">
        <f t="shared" si="9"/>
        <v>199.91881000000001</v>
      </c>
      <c r="X41" s="7">
        <f t="shared" si="10"/>
        <v>3125.6247549800005</v>
      </c>
      <c r="Y41" s="7">
        <f t="shared" si="11"/>
        <v>3163.4917295800005</v>
      </c>
    </row>
    <row r="42" spans="1:25" s="14" customFormat="1" x14ac:dyDescent="0.3">
      <c r="A42" s="13" t="s">
        <v>34</v>
      </c>
      <c r="B42" s="8">
        <v>7</v>
      </c>
      <c r="C42" s="8" t="s">
        <v>31</v>
      </c>
      <c r="D42" s="4">
        <v>1246.97</v>
      </c>
      <c r="E42" s="4">
        <v>529.92999999999995</v>
      </c>
      <c r="F42" s="4">
        <v>8.8800000000000008</v>
      </c>
      <c r="G42" s="3">
        <f t="shared" si="0"/>
        <v>59.496000000000009</v>
      </c>
      <c r="H42" s="4">
        <v>243.96</v>
      </c>
      <c r="I42" s="3">
        <f t="shared" si="1"/>
        <v>2089.2360000000003</v>
      </c>
      <c r="J42" s="5">
        <v>26.65</v>
      </c>
      <c r="K42" s="4">
        <f t="shared" si="15"/>
        <v>297.09000000000003</v>
      </c>
      <c r="L42" s="4">
        <v>2143.42</v>
      </c>
      <c r="M42" s="4">
        <v>0</v>
      </c>
      <c r="N42" s="4">
        <v>0</v>
      </c>
      <c r="O42" s="4">
        <v>0</v>
      </c>
      <c r="P42" s="4">
        <v>0</v>
      </c>
      <c r="Q42" s="7">
        <f t="shared" si="3"/>
        <v>2115.8860000000004</v>
      </c>
      <c r="R42" s="4">
        <f t="shared" si="4"/>
        <v>2412.9760000000006</v>
      </c>
      <c r="S42" s="7">
        <f t="shared" si="5"/>
        <v>574.28828800000019</v>
      </c>
      <c r="T42" s="7">
        <f t="shared" si="6"/>
        <v>2.2440676800000006</v>
      </c>
      <c r="U42" s="7">
        <f t="shared" si="7"/>
        <v>12.064880000000002</v>
      </c>
      <c r="V42" s="7">
        <f t="shared" si="8"/>
        <v>38.84891360000001</v>
      </c>
      <c r="W42" s="7">
        <f t="shared" si="9"/>
        <v>205.10296000000005</v>
      </c>
      <c r="X42" s="7">
        <f t="shared" si="10"/>
        <v>3206.676195680001</v>
      </c>
      <c r="Y42" s="7">
        <f t="shared" si="11"/>
        <v>3245.5251092800008</v>
      </c>
    </row>
    <row r="43" spans="1:25" s="14" customFormat="1" x14ac:dyDescent="0.3">
      <c r="A43" s="13" t="s">
        <v>35</v>
      </c>
      <c r="B43" s="8">
        <v>8</v>
      </c>
      <c r="C43" s="8">
        <v>0</v>
      </c>
      <c r="D43" s="4">
        <v>1154.56</v>
      </c>
      <c r="E43" s="4">
        <v>526.21</v>
      </c>
      <c r="F43" s="4">
        <v>8.4</v>
      </c>
      <c r="G43" s="3">
        <f t="shared" si="0"/>
        <v>56.28</v>
      </c>
      <c r="H43" s="4">
        <v>0</v>
      </c>
      <c r="I43" s="3">
        <f t="shared" si="1"/>
        <v>1745.45</v>
      </c>
      <c r="J43" s="5">
        <v>25.21</v>
      </c>
      <c r="K43" s="4">
        <f>233.08+31.5</f>
        <v>264.58000000000004</v>
      </c>
      <c r="L43" s="4">
        <v>1769.62</v>
      </c>
      <c r="M43" s="4">
        <v>0</v>
      </c>
      <c r="N43" s="4">
        <v>0</v>
      </c>
      <c r="O43" s="4">
        <v>0</v>
      </c>
      <c r="P43" s="4">
        <v>0</v>
      </c>
      <c r="Q43" s="7">
        <f t="shared" si="3"/>
        <v>1770.66</v>
      </c>
      <c r="R43" s="4">
        <f t="shared" si="4"/>
        <v>2035.2400000000002</v>
      </c>
      <c r="S43" s="7">
        <f t="shared" si="5"/>
        <v>484.3871200000001</v>
      </c>
      <c r="T43" s="7">
        <f t="shared" si="6"/>
        <v>1.8927732000000004</v>
      </c>
      <c r="U43" s="7">
        <f t="shared" si="7"/>
        <v>10.176200000000001</v>
      </c>
      <c r="V43" s="7">
        <f t="shared" si="8"/>
        <v>32.767364000000008</v>
      </c>
      <c r="W43" s="7">
        <f t="shared" si="9"/>
        <v>172.99540000000002</v>
      </c>
      <c r="X43" s="7">
        <f t="shared" si="10"/>
        <v>2704.6914932</v>
      </c>
      <c r="Y43" s="7">
        <f t="shared" si="11"/>
        <v>2737.4588572000002</v>
      </c>
    </row>
    <row r="44" spans="1:25" s="14" customFormat="1" x14ac:dyDescent="0.3">
      <c r="A44" s="13" t="s">
        <v>35</v>
      </c>
      <c r="B44" s="8">
        <v>8</v>
      </c>
      <c r="C44" s="8" t="s">
        <v>28</v>
      </c>
      <c r="D44" s="4">
        <v>1154.56</v>
      </c>
      <c r="E44" s="4">
        <v>526.21</v>
      </c>
      <c r="F44" s="4">
        <v>8.4</v>
      </c>
      <c r="G44" s="3">
        <f t="shared" si="0"/>
        <v>56.28</v>
      </c>
      <c r="H44" s="4">
        <v>55.39</v>
      </c>
      <c r="I44" s="3">
        <f t="shared" si="1"/>
        <v>1800.8400000000001</v>
      </c>
      <c r="J44" s="5">
        <v>25.21</v>
      </c>
      <c r="K44" s="4">
        <f t="shared" ref="K44:K47" si="16">233.08+31.5</f>
        <v>264.58000000000004</v>
      </c>
      <c r="L44" s="4">
        <v>1769.62</v>
      </c>
      <c r="M44" s="4">
        <v>0</v>
      </c>
      <c r="N44" s="4">
        <v>0</v>
      </c>
      <c r="O44" s="4">
        <v>0</v>
      </c>
      <c r="P44" s="4">
        <v>0</v>
      </c>
      <c r="Q44" s="7">
        <f t="shared" si="3"/>
        <v>1826.0500000000002</v>
      </c>
      <c r="R44" s="4">
        <f t="shared" si="4"/>
        <v>2090.63</v>
      </c>
      <c r="S44" s="7">
        <f t="shared" si="5"/>
        <v>497.56994000000009</v>
      </c>
      <c r="T44" s="7">
        <f t="shared" si="6"/>
        <v>1.9442859000000001</v>
      </c>
      <c r="U44" s="7">
        <f t="shared" si="7"/>
        <v>10.453150000000001</v>
      </c>
      <c r="V44" s="7">
        <f t="shared" si="8"/>
        <v>33.659143</v>
      </c>
      <c r="W44" s="7">
        <f t="shared" si="9"/>
        <v>177.70355000000001</v>
      </c>
      <c r="X44" s="7">
        <f t="shared" si="10"/>
        <v>2778.3009259000005</v>
      </c>
      <c r="Y44" s="7">
        <f t="shared" si="11"/>
        <v>2811.9600689000004</v>
      </c>
    </row>
    <row r="45" spans="1:25" s="14" customFormat="1" x14ac:dyDescent="0.3">
      <c r="A45" s="13" t="s">
        <v>35</v>
      </c>
      <c r="B45" s="8">
        <v>8</v>
      </c>
      <c r="C45" s="8" t="s">
        <v>29</v>
      </c>
      <c r="D45" s="4">
        <v>1154.56</v>
      </c>
      <c r="E45" s="4">
        <v>526.21</v>
      </c>
      <c r="F45" s="4">
        <v>8.4</v>
      </c>
      <c r="G45" s="3">
        <f t="shared" si="0"/>
        <v>56.28</v>
      </c>
      <c r="H45" s="4">
        <v>110.78</v>
      </c>
      <c r="I45" s="3">
        <f t="shared" si="1"/>
        <v>1856.23</v>
      </c>
      <c r="J45" s="5">
        <v>25.21</v>
      </c>
      <c r="K45" s="4">
        <f t="shared" si="16"/>
        <v>264.58000000000004</v>
      </c>
      <c r="L45" s="4">
        <v>1769.62</v>
      </c>
      <c r="M45" s="4">
        <v>0</v>
      </c>
      <c r="N45" s="4">
        <v>0</v>
      </c>
      <c r="O45" s="4">
        <v>0</v>
      </c>
      <c r="P45" s="4">
        <v>0</v>
      </c>
      <c r="Q45" s="7">
        <f t="shared" si="3"/>
        <v>1881.44</v>
      </c>
      <c r="R45" s="4">
        <f t="shared" si="4"/>
        <v>2146.02</v>
      </c>
      <c r="S45" s="7">
        <f t="shared" si="5"/>
        <v>510.75275999999997</v>
      </c>
      <c r="T45" s="7">
        <f t="shared" si="6"/>
        <v>1.9957985999999999</v>
      </c>
      <c r="U45" s="7">
        <f t="shared" si="7"/>
        <v>10.7301</v>
      </c>
      <c r="V45" s="7">
        <f t="shared" si="8"/>
        <v>34.550922</v>
      </c>
      <c r="W45" s="7">
        <f t="shared" si="9"/>
        <v>182.4117</v>
      </c>
      <c r="X45" s="7">
        <f t="shared" si="10"/>
        <v>2851.9103586000001</v>
      </c>
      <c r="Y45" s="7">
        <f t="shared" si="11"/>
        <v>2886.4612806</v>
      </c>
    </row>
    <row r="46" spans="1:25" s="14" customFormat="1" x14ac:dyDescent="0.3">
      <c r="A46" s="13" t="s">
        <v>35</v>
      </c>
      <c r="B46" s="8">
        <v>8</v>
      </c>
      <c r="C46" s="8" t="s">
        <v>30</v>
      </c>
      <c r="D46" s="4">
        <v>1154.56</v>
      </c>
      <c r="E46" s="4">
        <v>526.21</v>
      </c>
      <c r="F46" s="4">
        <v>8.4</v>
      </c>
      <c r="G46" s="3">
        <f t="shared" si="0"/>
        <v>56.28</v>
      </c>
      <c r="H46" s="4">
        <v>166.17</v>
      </c>
      <c r="I46" s="3">
        <f t="shared" si="1"/>
        <v>1911.6200000000001</v>
      </c>
      <c r="J46" s="5">
        <v>25.21</v>
      </c>
      <c r="K46" s="4">
        <f t="shared" si="16"/>
        <v>264.58000000000004</v>
      </c>
      <c r="L46" s="4">
        <v>1769.62</v>
      </c>
      <c r="M46" s="4">
        <v>0</v>
      </c>
      <c r="N46" s="4">
        <v>0</v>
      </c>
      <c r="O46" s="4">
        <v>0</v>
      </c>
      <c r="P46" s="4">
        <v>0</v>
      </c>
      <c r="Q46" s="7">
        <f t="shared" si="3"/>
        <v>1936.8300000000002</v>
      </c>
      <c r="R46" s="4">
        <f t="shared" si="4"/>
        <v>2201.4100000000003</v>
      </c>
      <c r="S46" s="7">
        <f t="shared" si="5"/>
        <v>523.93558000000007</v>
      </c>
      <c r="T46" s="7">
        <f t="shared" si="6"/>
        <v>2.0473113000000005</v>
      </c>
      <c r="U46" s="7">
        <f t="shared" si="7"/>
        <v>11.007050000000001</v>
      </c>
      <c r="V46" s="7">
        <f t="shared" si="8"/>
        <v>35.442701000000007</v>
      </c>
      <c r="W46" s="7">
        <f t="shared" si="9"/>
        <v>187.11985000000004</v>
      </c>
      <c r="X46" s="7">
        <f t="shared" si="10"/>
        <v>2925.5197913000002</v>
      </c>
      <c r="Y46" s="7">
        <f t="shared" si="11"/>
        <v>2960.9624923000001</v>
      </c>
    </row>
    <row r="47" spans="1:25" s="14" customFormat="1" x14ac:dyDescent="0.3">
      <c r="A47" s="13" t="s">
        <v>35</v>
      </c>
      <c r="B47" s="8">
        <v>8</v>
      </c>
      <c r="C47" s="8" t="s">
        <v>31</v>
      </c>
      <c r="D47" s="4">
        <v>1154.56</v>
      </c>
      <c r="E47" s="4">
        <v>526.21</v>
      </c>
      <c r="F47" s="4">
        <v>8.4</v>
      </c>
      <c r="G47" s="3">
        <f t="shared" si="0"/>
        <v>56.28</v>
      </c>
      <c r="H47" s="4">
        <v>221.56</v>
      </c>
      <c r="I47" s="3">
        <f t="shared" si="1"/>
        <v>1967.01</v>
      </c>
      <c r="J47" s="5">
        <v>25.21</v>
      </c>
      <c r="K47" s="4">
        <f t="shared" si="16"/>
        <v>264.58000000000004</v>
      </c>
      <c r="L47" s="4">
        <v>1769.62</v>
      </c>
      <c r="M47" s="4">
        <v>0</v>
      </c>
      <c r="N47" s="4">
        <v>0</v>
      </c>
      <c r="O47" s="4">
        <v>0</v>
      </c>
      <c r="P47" s="4">
        <v>0</v>
      </c>
      <c r="Q47" s="7">
        <f t="shared" si="3"/>
        <v>1992.22</v>
      </c>
      <c r="R47" s="4">
        <f t="shared" si="4"/>
        <v>2256.8000000000002</v>
      </c>
      <c r="S47" s="7">
        <f t="shared" si="5"/>
        <v>537.11840000000007</v>
      </c>
      <c r="T47" s="7">
        <f t="shared" si="6"/>
        <v>2.098824</v>
      </c>
      <c r="U47" s="7">
        <f t="shared" si="7"/>
        <v>11.284000000000001</v>
      </c>
      <c r="V47" s="7">
        <f t="shared" si="8"/>
        <v>36.334480000000006</v>
      </c>
      <c r="W47" s="7">
        <f t="shared" si="9"/>
        <v>191.82800000000003</v>
      </c>
      <c r="X47" s="7">
        <f t="shared" si="10"/>
        <v>2999.1292240000007</v>
      </c>
      <c r="Y47" s="7">
        <f t="shared" si="11"/>
        <v>3035.4637040000007</v>
      </c>
    </row>
    <row r="48" spans="1:25" x14ac:dyDescent="0.3">
      <c r="R48"/>
    </row>
    <row r="49" spans="18:18" x14ac:dyDescent="0.3">
      <c r="R49"/>
    </row>
    <row r="50" spans="18:18" x14ac:dyDescent="0.3">
      <c r="R50"/>
    </row>
  </sheetData>
  <autoFilter ref="A1:Y50" xr:uid="{4C6F4197-E398-4CA8-A928-C3163AF9F521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F5878A8A7DDD428C860C26924914D4" ma:contentTypeVersion="11" ma:contentTypeDescription="Creare un nuovo documento." ma:contentTypeScope="" ma:versionID="7815c7828ed0f5d5f2d0feeef75ee990">
  <xsd:schema xmlns:xsd="http://www.w3.org/2001/XMLSchema" xmlns:xs="http://www.w3.org/2001/XMLSchema" xmlns:p="http://schemas.microsoft.com/office/2006/metadata/properties" xmlns:ns2="b40f1881-6a4b-4173-b52b-486ab08b548f" xmlns:ns3="2c02b39d-3801-4550-9d80-67a854d184dd" targetNamespace="http://schemas.microsoft.com/office/2006/metadata/properties" ma:root="true" ma:fieldsID="f9833b0e582d6a0c7cffe652a05bf1ed" ns2:_="" ns3:_="">
    <xsd:import namespace="b40f1881-6a4b-4173-b52b-486ab08b548f"/>
    <xsd:import namespace="2c02b39d-3801-4550-9d80-67a854d184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f1881-6a4b-4173-b52b-486ab08b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Note" ma:index="17" nillable="true" ma:displayName="Note" ma:internalName="Not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2b39d-3801-4550-9d80-67a854d184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b40f1881-6a4b-4173-b52b-486ab08b548f" xsi:nil="true"/>
  </documentManagement>
</p:properties>
</file>

<file path=customXml/itemProps1.xml><?xml version="1.0" encoding="utf-8"?>
<ds:datastoreItem xmlns:ds="http://schemas.openxmlformats.org/officeDocument/2006/customXml" ds:itemID="{B8391197-E132-40C9-A68A-E3F09997F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0f1881-6a4b-4173-b52b-486ab08b548f"/>
    <ds:schemaRef ds:uri="2c02b39d-3801-4550-9d80-67a854d184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B30FE5-7A40-417E-B4A9-FB1824AD88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EE846-5FDE-4D36-A4A8-1F099B8F1EF6}">
  <ds:schemaRefs>
    <ds:schemaRef ds:uri="http://schemas.microsoft.com/office/2006/metadata/properties"/>
    <ds:schemaRef ds:uri="http://schemas.microsoft.com/office/infopath/2007/PartnerControls"/>
    <ds:schemaRef ds:uri="b40f1881-6a4b-4173-b52b-486ab08b54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mese_new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Mizzon</dc:creator>
  <cp:keywords/>
  <dc:description/>
  <cp:lastModifiedBy>Michela Giovagnoli</cp:lastModifiedBy>
  <cp:revision/>
  <dcterms:created xsi:type="dcterms:W3CDTF">2015-06-05T18:19:34Z</dcterms:created>
  <dcterms:modified xsi:type="dcterms:W3CDTF">2024-05-07T07:33:57Z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0x010100B7F5878A8A7DDD428C860C26924914D4</vt:lpwstr>
  </property>
</Properties>
</file>